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yd\Desktop\2026\1.통계\통계연보\제64회 통계연보 만들자\취합본\"/>
    </mc:Choice>
  </mc:AlternateContent>
  <bookViews>
    <workbookView xWindow="1875" yWindow="675" windowWidth="9555" windowHeight="11640" tabRatio="902" firstSheet="34" activeTab="40"/>
  </bookViews>
  <sheets>
    <sheet name="VXXX" sheetId="47" state="veryHidden" r:id="rId1"/>
    <sheet name="93" sheetId="32" r:id="rId2"/>
    <sheet name="1.농가 및 농가인구" sheetId="149" r:id="rId3"/>
    <sheet name="2.경지면적" sheetId="1" r:id="rId4"/>
    <sheet name="3.농업진흥지역 지정" sheetId="122" r:id="rId5"/>
    <sheet name="4.식량작물 생산량(정곡)" sheetId="112" r:id="rId6"/>
    <sheet name="4-1.미곡" sheetId="113" r:id="rId7"/>
    <sheet name="4-2.맥류" sheetId="114" r:id="rId8"/>
    <sheet name="4-3.잡곡" sheetId="143" r:id="rId9"/>
    <sheet name="4-4.두류" sheetId="116" r:id="rId10"/>
    <sheet name="4-5.서류" sheetId="117" r:id="rId11"/>
    <sheet name="5.채소류생산량" sheetId="118" r:id="rId12"/>
    <sheet name="6.특용작물생산량" sheetId="119" r:id="rId13"/>
    <sheet name="7.과실류생산량" sheetId="120" r:id="rId14"/>
    <sheet name="8.농업협동조합" sheetId="89" r:id="rId15"/>
    <sheet name="9.농업기계 보유현황" sheetId="111" r:id="rId16"/>
    <sheet name="10.가축사육" sheetId="127" r:id="rId17"/>
    <sheet name="11.가축전염병 발생" sheetId="128" r:id="rId18"/>
    <sheet name="12.수의사 현황" sheetId="129" r:id="rId19"/>
    <sheet name="13.축산물 위생관계업소" sheetId="130" r:id="rId20"/>
    <sheet name="14.임산물 생산량" sheetId="144" r:id="rId21"/>
    <sheet name="15.수렵" sheetId="51" r:id="rId22"/>
    <sheet name="16.수렵면허장 발급" sheetId="36" r:id="rId23"/>
    <sheet name="17.사방사업 실적" sheetId="146" r:id="rId24"/>
    <sheet name="18.조림" sheetId="34" r:id="rId25"/>
    <sheet name="19.불법 산림훼손 피해현황" sheetId="63" r:id="rId26"/>
    <sheet name="20.산림의 타용도 전용허가 현황" sheetId="46" r:id="rId27"/>
    <sheet name="21.산림보호구역지정현황" sheetId="105" r:id="rId28"/>
    <sheet name="22.어가 및 어가인구(해수면)" sheetId="150" r:id="rId29"/>
    <sheet name="23.어선보유" sheetId="132" r:id="rId30"/>
    <sheet name="24.어항시설" sheetId="141" r:id="rId31"/>
    <sheet name="25.양식어업권 " sheetId="136" r:id="rId32"/>
    <sheet name="26.어업권" sheetId="137" r:id="rId33"/>
    <sheet name="27.어선어업허가및신고현황 (가)근해어업" sheetId="140" r:id="rId34"/>
    <sheet name="27.어선어업허가및신고현황 (나)연안어업" sheetId="138" r:id="rId35"/>
    <sheet name="27. 어선어업허가및신고현황(다)면허.신고어업" sheetId="139" r:id="rId36"/>
    <sheet name="28.수산물어획고" sheetId="131" r:id="rId37"/>
    <sheet name="29.수산물가공품 생산량" sheetId="145" r:id="rId38"/>
    <sheet name="30.수산물 생산량 및 판매금액" sheetId="142" r:id="rId39"/>
    <sheet name="31.수산업협동조합" sheetId="93" r:id="rId40"/>
    <sheet name="32.친환경농축산물 출하현황" sheetId="106" r:id="rId41"/>
    <sheet name="xxxxxxxx" sheetId="79" state="veryHidden" r:id="rId42"/>
    <sheet name="Recovered_Sheet1" sheetId="80" state="veryHidden" r:id="rId43"/>
    <sheet name="Recovered_Sheet2" sheetId="81" state="veryHidden" r:id="rId44"/>
    <sheet name="XL4Poppy" sheetId="84" state="veryHidden" r:id="rId45"/>
  </sheets>
  <externalReferences>
    <externalReference r:id="rId46"/>
  </externalReferences>
  <definedNames>
    <definedName name="aa">[1]XL4Poppy!$C$31</definedName>
    <definedName name="Document_array" localSheetId="19">{"Book1"}</definedName>
    <definedName name="Document_array" localSheetId="28">{"Book1"}</definedName>
    <definedName name="Document_array" localSheetId="30">{"Book1"}</definedName>
    <definedName name="Document_array" localSheetId="4">{"Book1"}</definedName>
    <definedName name="Document_array" localSheetId="38">{"Book1"}</definedName>
    <definedName name="Document_array" localSheetId="40">{"Book1"}</definedName>
    <definedName name="Document_array" localSheetId="6">{"Book1"}</definedName>
    <definedName name="Document_array" localSheetId="8">{"Book1"}</definedName>
    <definedName name="Document_array" localSheetId="10">{"Book1"}</definedName>
    <definedName name="Document_array" localSheetId="42">{"Book1","06농업.XLS"}</definedName>
    <definedName name="Document_array" localSheetId="43">{"Book1","06농업.XLS"}</definedName>
    <definedName name="Document_array" localSheetId="44">{"Book1","06농업.XLS"}</definedName>
    <definedName name="Document_array" localSheetId="41">{"Book1","06농업.XLS"}</definedName>
    <definedName name="Document_array">{"Book1"}</definedName>
    <definedName name="HTML_CodePage" hidden="1">949</definedName>
    <definedName name="HTML_Control" localSheetId="19" hidden="1">{"'6.강수량'!$A$1:$O$37","'6.강수량'!$A$1:$C$1"}</definedName>
    <definedName name="HTML_Control" localSheetId="28" hidden="1">{"'6.강수량'!$A$1:$O$37","'6.강수량'!$A$1:$C$1"}</definedName>
    <definedName name="HTML_Control" localSheetId="30" hidden="1">{"'6.강수량'!$A$1:$O$37","'6.강수량'!$A$1:$C$1"}</definedName>
    <definedName name="HTML_Control" localSheetId="4" hidden="1">{"'6.강수량'!$A$1:$O$37","'6.강수량'!$A$1:$C$1"}</definedName>
    <definedName name="HTML_Control" localSheetId="38" hidden="1">{"'6.강수량'!$A$1:$O$37","'6.강수량'!$A$1:$C$1"}</definedName>
    <definedName name="HTML_Control" localSheetId="40" hidden="1">{"'6.강수량'!$A$1:$O$37","'6.강수량'!$A$1:$C$1"}</definedName>
    <definedName name="HTML_Control" localSheetId="6" hidden="1">{"'6.강수량'!$A$1:$O$37","'6.강수량'!$A$1:$C$1"}</definedName>
    <definedName name="HTML_Control" localSheetId="8" hidden="1">{"'6.강수량'!$A$1:$O$37","'6.강수량'!$A$1:$C$1"}</definedName>
    <definedName name="HTML_Control" localSheetId="10" hidden="1">{"'6.강수량'!$A$1:$O$37","'6.강수량'!$A$1:$C$1"}</definedName>
    <definedName name="HTML_Control" localSheetId="42" hidden="1">{"'6.강수량'!$A$1:$O$37","'6.강수량'!$A$1:$C$1"}</definedName>
    <definedName name="HTML_Control" localSheetId="43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2">'1.농가 및 농가인구'!$A$1:$G$15</definedName>
    <definedName name="_xlnm.Print_Area" localSheetId="16">'10.가축사육'!$A$1:$K$37</definedName>
    <definedName name="_xlnm.Print_Area" localSheetId="17">'11.가축전염병 발생'!$A$1:$G$21</definedName>
    <definedName name="_xlnm.Print_Area" localSheetId="18">'12.수의사 현황'!$A$1:$G$25</definedName>
    <definedName name="_xlnm.Print_Area" localSheetId="19">'13.축산물 위생관계업소'!$A$1:$S$26</definedName>
    <definedName name="_xlnm.Print_Area" localSheetId="20">'14.임산물 생산량'!$A$1:$J$25</definedName>
    <definedName name="_xlnm.Print_Area" localSheetId="21">'15.수렵'!$A$1:$F$22</definedName>
    <definedName name="_xlnm.Print_Area" localSheetId="22">'16.수렵면허장 발급'!$A$1:$E$14</definedName>
    <definedName name="_xlnm.Print_Area" localSheetId="23">'17.사방사업 실적'!$A$1:$G$14</definedName>
    <definedName name="_xlnm.Print_Area" localSheetId="24">'18.조림'!$A$1:$I$23</definedName>
    <definedName name="_xlnm.Print_Area" localSheetId="3">'2.경지면적'!$A$1:$G$15</definedName>
    <definedName name="_xlnm.Print_Area" localSheetId="26">'20.산림의 타용도 전용허가 현황'!$A$1:$G$25</definedName>
    <definedName name="_xlnm.Print_Area" localSheetId="27">'21.산림보호구역지정현황'!$A$1:$H$16</definedName>
    <definedName name="_xlnm.Print_Area" localSheetId="28">'22.어가 및 어가인구(해수면)'!$A$1:$O$25</definedName>
    <definedName name="_xlnm.Print_Area" localSheetId="29">'23.어선보유'!$A$1:$N$25</definedName>
    <definedName name="_xlnm.Print_Area" localSheetId="35">'27. 어선어업허가및신고현황(다)면허.신고어업'!$A$1:$P$26</definedName>
    <definedName name="_xlnm.Print_Area" localSheetId="36">'28.수산물어획고'!$A$1:$I$28</definedName>
    <definedName name="_xlnm.Print_Area" localSheetId="37">'29.수산물가공품 생산량'!$A$1:$K$19</definedName>
    <definedName name="_xlnm.Print_Area" localSheetId="38">'30.수산물 생산량 및 판매금액'!$A$1:$P$27</definedName>
    <definedName name="_xlnm.Print_Area" localSheetId="39">'31.수산업협동조합'!$A$1:$R$17</definedName>
    <definedName name="_xlnm.Print_Area" localSheetId="40">'32.친환경농축산물 출하현황'!$A$1:$W$25</definedName>
    <definedName name="_xlnm.Print_Area" localSheetId="6">'4-1.미곡'!$A$1:$I$15</definedName>
    <definedName name="_xlnm.Print_Area" localSheetId="7">'4-2.맥류'!$A$1:$I$24</definedName>
    <definedName name="_xlnm.Print_Area" localSheetId="9">'4-4.두류'!$A$1:$I$24</definedName>
    <definedName name="_xlnm.Print_Area" localSheetId="10">'4-5.서류'!$A$1:$I$15</definedName>
    <definedName name="_xlnm.Print_Area" localSheetId="11">'5.채소류생산량'!$A$1:$AJ$26</definedName>
    <definedName name="_xlnm.Print_Area" localSheetId="13">'7.과실류생산량'!$A$1:$M$24</definedName>
    <definedName name="_xlnm.Print_Area" localSheetId="14">'8.농업협동조합'!$A$1:$S$19</definedName>
    <definedName name="_xlnm.Print_Area" localSheetId="15">'9.농업기계 보유현황'!$A$1:$U$26</definedName>
    <definedName name="_xlnm.Print_Area" localSheetId="1">'93'!$A$1:$D$29</definedName>
  </definedNames>
  <calcPr calcId="152511"/>
</workbook>
</file>

<file path=xl/calcChain.xml><?xml version="1.0" encoding="utf-8"?>
<calcChain xmlns="http://schemas.openxmlformats.org/spreadsheetml/2006/main">
  <c r="C20" i="142" l="1"/>
  <c r="B26" i="142"/>
  <c r="B25" i="142"/>
  <c r="B24" i="142"/>
  <c r="B23" i="142"/>
  <c r="B22" i="142"/>
  <c r="B21" i="142"/>
  <c r="B20" i="142"/>
  <c r="B19" i="142"/>
  <c r="B18" i="142"/>
  <c r="B17" i="142"/>
  <c r="B16" i="142"/>
  <c r="B15" i="142"/>
  <c r="C26" i="142"/>
  <c r="C25" i="142"/>
  <c r="C24" i="142"/>
  <c r="C23" i="142"/>
  <c r="C22" i="142"/>
  <c r="C21" i="142"/>
  <c r="C19" i="142" l="1"/>
  <c r="C18" i="142"/>
  <c r="C17" i="142"/>
  <c r="C16" i="142"/>
  <c r="C15" i="142"/>
  <c r="P13" i="142"/>
  <c r="O13" i="142"/>
  <c r="L13" i="142"/>
  <c r="K13" i="142"/>
  <c r="J13" i="142"/>
  <c r="I13" i="142"/>
  <c r="G13" i="142"/>
  <c r="F13" i="142"/>
  <c r="E13" i="142"/>
  <c r="D13" i="142"/>
  <c r="C16" i="131"/>
  <c r="C15" i="131"/>
  <c r="B16" i="131"/>
  <c r="B15" i="131"/>
  <c r="I13" i="131"/>
  <c r="H13" i="131"/>
  <c r="G13" i="131"/>
  <c r="F13" i="131"/>
  <c r="E13" i="131"/>
  <c r="D13" i="131"/>
  <c r="K13" i="145" l="1"/>
  <c r="J13" i="145"/>
  <c r="E15" i="129" l="1"/>
  <c r="AD25" i="118" l="1"/>
  <c r="AB25" i="118"/>
  <c r="Y15" i="118"/>
  <c r="X15" i="118"/>
  <c r="O15" i="118"/>
  <c r="N15" i="118"/>
  <c r="C15" i="118"/>
  <c r="B15" i="118"/>
  <c r="L25" i="130" l="1"/>
  <c r="E25" i="130"/>
  <c r="L24" i="130"/>
  <c r="E24" i="130"/>
  <c r="L23" i="130"/>
  <c r="E23" i="130"/>
  <c r="B23" i="130" s="1"/>
  <c r="L22" i="130"/>
  <c r="E22" i="130"/>
  <c r="L21" i="130"/>
  <c r="E21" i="130"/>
  <c r="B21" i="130" s="1"/>
  <c r="L20" i="130"/>
  <c r="E20" i="130"/>
  <c r="L19" i="130"/>
  <c r="E19" i="130"/>
  <c r="L18" i="130"/>
  <c r="E18" i="130"/>
  <c r="L17" i="130"/>
  <c r="E17" i="130"/>
  <c r="B17" i="130" s="1"/>
  <c r="B19" i="130" l="1"/>
  <c r="B25" i="130"/>
  <c r="B18" i="130"/>
  <c r="B20" i="130"/>
  <c r="B24" i="130"/>
  <c r="B22" i="130"/>
  <c r="Q18" i="89"/>
  <c r="N18" i="89"/>
  <c r="Q17" i="89"/>
  <c r="N17" i="89"/>
  <c r="P16" i="93" l="1"/>
  <c r="M16" i="93"/>
  <c r="D16" i="93"/>
  <c r="P15" i="93"/>
  <c r="M15" i="93"/>
  <c r="D15" i="93"/>
  <c r="I24" i="150"/>
  <c r="B24" i="150"/>
  <c r="I15" i="150"/>
  <c r="B15" i="150"/>
  <c r="P25" i="111" l="1"/>
  <c r="M25" i="111"/>
  <c r="J25" i="111"/>
  <c r="D25" i="111"/>
  <c r="P24" i="111"/>
  <c r="M24" i="111"/>
  <c r="J24" i="111"/>
  <c r="D24" i="111"/>
  <c r="P23" i="111"/>
  <c r="M23" i="111"/>
  <c r="J23" i="111"/>
  <c r="D23" i="111"/>
  <c r="P22" i="111"/>
  <c r="M22" i="111"/>
  <c r="J22" i="111"/>
  <c r="D22" i="111"/>
  <c r="P21" i="111"/>
  <c r="M21" i="111"/>
  <c r="J21" i="111"/>
  <c r="D21" i="111"/>
  <c r="P20" i="111"/>
  <c r="M20" i="111"/>
  <c r="J20" i="111"/>
  <c r="D20" i="111"/>
  <c r="P19" i="111"/>
  <c r="M19" i="111"/>
  <c r="J19" i="111"/>
  <c r="D19" i="111"/>
  <c r="P18" i="111"/>
  <c r="M18" i="111"/>
  <c r="J18" i="111"/>
  <c r="D18" i="111"/>
  <c r="P17" i="111"/>
  <c r="M17" i="111"/>
  <c r="J17" i="111"/>
  <c r="D17" i="111"/>
  <c r="B17" i="111" l="1"/>
  <c r="B21" i="111"/>
  <c r="B22" i="111"/>
  <c r="B25" i="111"/>
  <c r="B18" i="111"/>
  <c r="B20" i="111"/>
  <c r="B19" i="111"/>
  <c r="B24" i="111"/>
  <c r="B23" i="111"/>
  <c r="B14" i="1"/>
  <c r="E14" i="149"/>
  <c r="B14" i="149"/>
  <c r="B13" i="51" l="1"/>
  <c r="F13" i="51"/>
  <c r="C14" i="120" l="1"/>
  <c r="B14" i="120"/>
  <c r="C14" i="117"/>
  <c r="B14" i="117"/>
  <c r="D14" i="143"/>
  <c r="B14" i="143"/>
  <c r="C14" i="114"/>
  <c r="B14" i="114"/>
  <c r="C14" i="113"/>
  <c r="B14" i="113"/>
  <c r="C14" i="112"/>
  <c r="B14" i="112"/>
  <c r="B24" i="122"/>
  <c r="B23" i="122"/>
  <c r="B22" i="122"/>
  <c r="B21" i="122"/>
  <c r="B20" i="122"/>
  <c r="B19" i="122"/>
  <c r="B18" i="122"/>
  <c r="B17" i="122"/>
  <c r="B16" i="122"/>
  <c r="D14" i="122"/>
  <c r="C14" i="122"/>
  <c r="Q16" i="89"/>
  <c r="N16" i="89"/>
  <c r="Q15" i="89"/>
  <c r="N15" i="89"/>
  <c r="K18" i="139"/>
  <c r="K19" i="139"/>
  <c r="K20" i="139"/>
  <c r="K21" i="139"/>
  <c r="K22" i="139"/>
  <c r="K23" i="139"/>
  <c r="K24" i="139"/>
  <c r="K25" i="139"/>
  <c r="K17" i="139"/>
  <c r="F15" i="46"/>
  <c r="B15" i="46" s="1"/>
  <c r="E14" i="63"/>
  <c r="D14" i="63"/>
  <c r="C14" i="63"/>
  <c r="B14" i="63"/>
  <c r="C14" i="132"/>
  <c r="B17" i="106"/>
  <c r="C17" i="106"/>
  <c r="D17" i="106"/>
  <c r="E17" i="106"/>
  <c r="B18" i="106"/>
  <c r="C18" i="106"/>
  <c r="D18" i="106"/>
  <c r="E18" i="106"/>
  <c r="B19" i="106"/>
  <c r="C19" i="106"/>
  <c r="D19" i="106"/>
  <c r="E19" i="106"/>
  <c r="B20" i="106"/>
  <c r="C20" i="106"/>
  <c r="D20" i="106"/>
  <c r="E20" i="106"/>
  <c r="B21" i="106"/>
  <c r="C21" i="106"/>
  <c r="D21" i="106"/>
  <c r="E21" i="106"/>
  <c r="B22" i="106"/>
  <c r="C22" i="106"/>
  <c r="D22" i="106"/>
  <c r="E22" i="106"/>
  <c r="B23" i="106"/>
  <c r="C23" i="106"/>
  <c r="D23" i="106"/>
  <c r="E23" i="106"/>
  <c r="B24" i="106"/>
  <c r="C24" i="106"/>
  <c r="D24" i="106"/>
  <c r="E24" i="106"/>
  <c r="O17" i="106"/>
  <c r="P17" i="106"/>
  <c r="Q17" i="106"/>
  <c r="O18" i="106"/>
  <c r="P18" i="106"/>
  <c r="Q18" i="106"/>
  <c r="O19" i="106"/>
  <c r="P19" i="106"/>
  <c r="Q19" i="106"/>
  <c r="O20" i="106"/>
  <c r="P20" i="106"/>
  <c r="Q20" i="106"/>
  <c r="O21" i="106"/>
  <c r="P21" i="106"/>
  <c r="Q21" i="106"/>
  <c r="O22" i="106"/>
  <c r="P22" i="106"/>
  <c r="Q22" i="106"/>
  <c r="O23" i="106"/>
  <c r="P23" i="106"/>
  <c r="Q23" i="106"/>
  <c r="O24" i="106"/>
  <c r="P24" i="106"/>
  <c r="Q24" i="106"/>
  <c r="O16" i="106"/>
  <c r="L14" i="106"/>
  <c r="M14" i="106"/>
  <c r="N14" i="106"/>
  <c r="K14" i="106"/>
  <c r="G14" i="106"/>
  <c r="H14" i="106"/>
  <c r="I14" i="106"/>
  <c r="F14" i="106"/>
  <c r="E16" i="106"/>
  <c r="D16" i="106"/>
  <c r="D14" i="106" s="1"/>
  <c r="C16" i="106"/>
  <c r="B16" i="106"/>
  <c r="B14" i="106" s="1"/>
  <c r="Q16" i="106"/>
  <c r="P16" i="106"/>
  <c r="W14" i="106"/>
  <c r="V14" i="106"/>
  <c r="U14" i="106"/>
  <c r="T14" i="106"/>
  <c r="S14" i="106"/>
  <c r="R14" i="106"/>
  <c r="R13" i="93"/>
  <c r="Q13" i="93"/>
  <c r="O13" i="93"/>
  <c r="N13" i="93"/>
  <c r="G13" i="93"/>
  <c r="H13" i="93"/>
  <c r="I13" i="93"/>
  <c r="J13" i="93"/>
  <c r="K13" i="93"/>
  <c r="F13" i="93"/>
  <c r="E13" i="93"/>
  <c r="D13" i="93" s="1"/>
  <c r="C13" i="93"/>
  <c r="B13" i="93"/>
  <c r="K9" i="145"/>
  <c r="J9" i="145"/>
  <c r="C24" i="131"/>
  <c r="D24" i="131"/>
  <c r="E24" i="131"/>
  <c r="F24" i="131"/>
  <c r="G24" i="131"/>
  <c r="B24" i="131"/>
  <c r="B18" i="139"/>
  <c r="B19" i="139"/>
  <c r="B20" i="139"/>
  <c r="B21" i="139"/>
  <c r="B22" i="139"/>
  <c r="B23" i="139"/>
  <c r="B24" i="139"/>
  <c r="B25" i="139"/>
  <c r="B17" i="139"/>
  <c r="M15" i="139"/>
  <c r="N15" i="139"/>
  <c r="O15" i="139"/>
  <c r="P15" i="139"/>
  <c r="L15" i="139"/>
  <c r="D15" i="139"/>
  <c r="E15" i="139"/>
  <c r="F15" i="139"/>
  <c r="G15" i="139"/>
  <c r="H15" i="139"/>
  <c r="I15" i="139"/>
  <c r="C15" i="139"/>
  <c r="H13" i="138"/>
  <c r="I13" i="138"/>
  <c r="J13" i="138"/>
  <c r="K13" i="138"/>
  <c r="G13" i="138"/>
  <c r="B16" i="138"/>
  <c r="B17" i="138"/>
  <c r="B18" i="138"/>
  <c r="B19" i="138"/>
  <c r="B20" i="138"/>
  <c r="B21" i="138"/>
  <c r="B22" i="138"/>
  <c r="B23" i="138"/>
  <c r="B15" i="138"/>
  <c r="E13" i="138"/>
  <c r="D13" i="138"/>
  <c r="C13" i="138"/>
  <c r="I13" i="140"/>
  <c r="J13" i="140"/>
  <c r="K13" i="140"/>
  <c r="L13" i="140"/>
  <c r="M13" i="140"/>
  <c r="H13" i="140"/>
  <c r="D13" i="140"/>
  <c r="E13" i="140"/>
  <c r="F13" i="140"/>
  <c r="C13" i="140"/>
  <c r="B16" i="140"/>
  <c r="B17" i="140"/>
  <c r="B18" i="140"/>
  <c r="B19" i="140"/>
  <c r="B20" i="140"/>
  <c r="B21" i="140"/>
  <c r="B22" i="140"/>
  <c r="B23" i="140"/>
  <c r="B15" i="140"/>
  <c r="B16" i="137"/>
  <c r="C16" i="137"/>
  <c r="B17" i="137"/>
  <c r="C17" i="137"/>
  <c r="C15" i="137"/>
  <c r="B15" i="137"/>
  <c r="I13" i="137"/>
  <c r="H13" i="137"/>
  <c r="G13" i="137"/>
  <c r="F13" i="137"/>
  <c r="E13" i="137"/>
  <c r="D13" i="137"/>
  <c r="B16" i="136"/>
  <c r="B13" i="136" s="1"/>
  <c r="C16" i="136"/>
  <c r="B17" i="136"/>
  <c r="C17" i="136"/>
  <c r="B18" i="136"/>
  <c r="C18" i="136"/>
  <c r="B19" i="136"/>
  <c r="C19" i="136"/>
  <c r="B20" i="136"/>
  <c r="C20" i="136"/>
  <c r="B21" i="136"/>
  <c r="C21" i="136"/>
  <c r="B22" i="136"/>
  <c r="C22" i="136"/>
  <c r="B23" i="136"/>
  <c r="C23" i="136"/>
  <c r="E13" i="136"/>
  <c r="F13" i="136"/>
  <c r="G13" i="136"/>
  <c r="H13" i="136"/>
  <c r="I13" i="136"/>
  <c r="J13" i="136"/>
  <c r="K13" i="136"/>
  <c r="D13" i="136"/>
  <c r="C15" i="136"/>
  <c r="B15" i="136"/>
  <c r="C17" i="141"/>
  <c r="B17" i="141" s="1"/>
  <c r="C18" i="141"/>
  <c r="B18" i="141" s="1"/>
  <c r="C19" i="141"/>
  <c r="B19" i="141" s="1"/>
  <c r="C20" i="141"/>
  <c r="B20" i="141"/>
  <c r="C21" i="141"/>
  <c r="B21" i="141" s="1"/>
  <c r="C22" i="141"/>
  <c r="B22" i="141" s="1"/>
  <c r="C23" i="141"/>
  <c r="B23" i="141" s="1"/>
  <c r="C24" i="141"/>
  <c r="B24" i="141" s="1"/>
  <c r="C16" i="141"/>
  <c r="B16" i="141" s="1"/>
  <c r="K14" i="141"/>
  <c r="L14" i="141"/>
  <c r="M14" i="141"/>
  <c r="N14" i="141"/>
  <c r="O14" i="141"/>
  <c r="P14" i="141"/>
  <c r="Q14" i="141"/>
  <c r="R14" i="141"/>
  <c r="S14" i="141"/>
  <c r="T14" i="141"/>
  <c r="U14" i="141"/>
  <c r="J14" i="141"/>
  <c r="H14" i="141"/>
  <c r="E14" i="141"/>
  <c r="F14" i="141"/>
  <c r="G14" i="141"/>
  <c r="D14" i="141"/>
  <c r="J14" i="132"/>
  <c r="K14" i="132"/>
  <c r="L14" i="132"/>
  <c r="M14" i="132"/>
  <c r="N14" i="132"/>
  <c r="I14" i="132"/>
  <c r="D14" i="132"/>
  <c r="E14" i="132"/>
  <c r="F14" i="132"/>
  <c r="G14" i="132"/>
  <c r="B14" i="132"/>
  <c r="C14" i="34"/>
  <c r="B14" i="34"/>
  <c r="B13" i="36"/>
  <c r="N15" i="130"/>
  <c r="O15" i="130"/>
  <c r="P15" i="130"/>
  <c r="Q15" i="130"/>
  <c r="R15" i="130"/>
  <c r="S15" i="130"/>
  <c r="M15" i="130"/>
  <c r="I15" i="130"/>
  <c r="J15" i="130"/>
  <c r="K15" i="130"/>
  <c r="H15" i="130"/>
  <c r="G15" i="130"/>
  <c r="F15" i="130"/>
  <c r="D15" i="130"/>
  <c r="C15" i="130"/>
  <c r="B15" i="129"/>
  <c r="U15" i="111"/>
  <c r="T15" i="111"/>
  <c r="O15" i="111"/>
  <c r="N15" i="111"/>
  <c r="L15" i="111"/>
  <c r="K15" i="111"/>
  <c r="S15" i="111"/>
  <c r="R15" i="111"/>
  <c r="Q15" i="111"/>
  <c r="G15" i="111"/>
  <c r="F15" i="111"/>
  <c r="E15" i="111"/>
  <c r="H15" i="111"/>
  <c r="C15" i="111"/>
  <c r="P13" i="89"/>
  <c r="O13" i="89"/>
  <c r="S13" i="89"/>
  <c r="R13" i="89"/>
  <c r="L13" i="89"/>
  <c r="M13" i="89"/>
  <c r="K13" i="89"/>
  <c r="E13" i="89"/>
  <c r="F13" i="89"/>
  <c r="G13" i="89"/>
  <c r="H13" i="89"/>
  <c r="I13" i="89"/>
  <c r="C13" i="89"/>
  <c r="D13" i="89"/>
  <c r="B13" i="89"/>
  <c r="C14" i="116"/>
  <c r="B14" i="116"/>
  <c r="M13" i="93"/>
  <c r="E14" i="106" l="1"/>
  <c r="B13" i="140"/>
  <c r="E15" i="130"/>
  <c r="P13" i="93"/>
  <c r="B15" i="139"/>
  <c r="C14" i="141"/>
  <c r="B14" i="141" s="1"/>
  <c r="L15" i="130"/>
  <c r="P15" i="111"/>
  <c r="M15" i="111"/>
  <c r="B14" i="122"/>
  <c r="N13" i="89"/>
  <c r="P14" i="106"/>
  <c r="Q14" i="106"/>
  <c r="O14" i="106"/>
  <c r="C14" i="106"/>
  <c r="Q13" i="89"/>
  <c r="B13" i="142"/>
  <c r="C13" i="142"/>
  <c r="B13" i="131"/>
  <c r="K15" i="139"/>
  <c r="C13" i="137"/>
  <c r="B13" i="137"/>
  <c r="C13" i="136"/>
  <c r="C13" i="131"/>
  <c r="B13" i="138"/>
  <c r="J15" i="111"/>
  <c r="D15" i="111"/>
  <c r="B15" i="130" l="1"/>
  <c r="B15" i="111"/>
</calcChain>
</file>

<file path=xl/sharedStrings.xml><?xml version="1.0" encoding="utf-8"?>
<sst xmlns="http://schemas.openxmlformats.org/spreadsheetml/2006/main" count="1745" uniqueCount="874">
  <si>
    <t>단위 : 척, 톤</t>
    <phoneticPr fontId="34" type="noConversion"/>
  </si>
  <si>
    <t>단위 : 개</t>
    <phoneticPr fontId="35" type="noConversion"/>
  </si>
  <si>
    <t>단위 : 건</t>
    <phoneticPr fontId="35" type="noConversion"/>
  </si>
  <si>
    <t>단위 : ha, M/T</t>
    <phoneticPr fontId="4" type="noConversion"/>
  </si>
  <si>
    <t>합계  Total</t>
    <phoneticPr fontId="4" type="noConversion"/>
  </si>
  <si>
    <t>면적
Area</t>
    <phoneticPr fontId="4" type="noConversion"/>
  </si>
  <si>
    <t>생산량
Production</t>
    <phoneticPr fontId="4" type="noConversion"/>
  </si>
  <si>
    <t>생산량 Production</t>
    <phoneticPr fontId="4" type="noConversion"/>
  </si>
  <si>
    <t>생산량  Production</t>
    <phoneticPr fontId="4" type="noConversion"/>
  </si>
  <si>
    <t>kg/10a</t>
    <phoneticPr fontId="4" type="noConversion"/>
  </si>
  <si>
    <t>밀  Wheat</t>
    <phoneticPr fontId="4" type="noConversion"/>
  </si>
  <si>
    <t>옥수수  Corn</t>
    <phoneticPr fontId="4" type="noConversion"/>
  </si>
  <si>
    <t>kg/10a</t>
    <phoneticPr fontId="34" type="noConversion"/>
  </si>
  <si>
    <t>생산량  
Production</t>
    <phoneticPr fontId="4" type="noConversion"/>
  </si>
  <si>
    <t>생산량 
 Production</t>
    <phoneticPr fontId="4" type="noConversion"/>
  </si>
  <si>
    <t>생산량  
Production</t>
    <phoneticPr fontId="34" type="noConversion"/>
  </si>
  <si>
    <t>단위 : ha</t>
    <phoneticPr fontId="4" type="noConversion"/>
  </si>
  <si>
    <t>합계
Total</t>
    <phoneticPr fontId="4" type="noConversion"/>
  </si>
  <si>
    <t>농업보호구역
Agricultural conservation land</t>
    <phoneticPr fontId="3" type="noConversion"/>
  </si>
  <si>
    <t>기타
Others</t>
    <phoneticPr fontId="4" type="noConversion"/>
  </si>
  <si>
    <t>단위 : 명</t>
    <phoneticPr fontId="4" type="noConversion"/>
  </si>
  <si>
    <t>성별  Gender</t>
    <phoneticPr fontId="4" type="noConversion"/>
  </si>
  <si>
    <t>직업별  By occupation</t>
    <phoneticPr fontId="4" type="noConversion"/>
  </si>
  <si>
    <t>계
Total</t>
    <phoneticPr fontId="4" type="noConversion"/>
  </si>
  <si>
    <t>남
Male</t>
    <phoneticPr fontId="4" type="noConversion"/>
  </si>
  <si>
    <t>여
Female</t>
    <phoneticPr fontId="4" type="noConversion"/>
  </si>
  <si>
    <t>단위 : 개소</t>
    <phoneticPr fontId="4" type="noConversion"/>
  </si>
  <si>
    <t>도축업
Livestock slaughter business</t>
    <phoneticPr fontId="35" type="noConversion"/>
  </si>
  <si>
    <t>집유업
Milk collection business</t>
    <phoneticPr fontId="35" type="noConversion"/>
  </si>
  <si>
    <t>축산물
보관업
Livestock products storing business</t>
    <phoneticPr fontId="35" type="noConversion"/>
  </si>
  <si>
    <t>축산물
운반업
Livestock products transpor-tation business</t>
    <phoneticPr fontId="35" type="noConversion"/>
  </si>
  <si>
    <t>식육가공업
Meat processing business</t>
    <phoneticPr fontId="35" type="noConversion"/>
  </si>
  <si>
    <t>식육포장
처리업
Meat wrapping business</t>
    <phoneticPr fontId="34" type="noConversion"/>
  </si>
  <si>
    <t>유가공업
Milk processing business</t>
    <phoneticPr fontId="35" type="noConversion"/>
  </si>
  <si>
    <t>알가공업
Egg processing business</t>
    <phoneticPr fontId="35" type="noConversion"/>
  </si>
  <si>
    <t>식육판매업
Meat 
sales business</t>
    <phoneticPr fontId="35" type="noConversion"/>
  </si>
  <si>
    <t>식육부산물
전문판매업
Meat by-products 
sales business</t>
    <phoneticPr fontId="35" type="noConversion"/>
  </si>
  <si>
    <t>우유류
판매업
Milk
products sales business</t>
    <phoneticPr fontId="35" type="noConversion"/>
  </si>
  <si>
    <t>2. 경지면적</t>
    <phoneticPr fontId="4" type="noConversion"/>
  </si>
  <si>
    <t>단위 : 건</t>
    <phoneticPr fontId="4" type="noConversion"/>
  </si>
  <si>
    <t>합계  Total</t>
    <phoneticPr fontId="4" type="noConversion"/>
  </si>
  <si>
    <t>kg/10a</t>
  </si>
  <si>
    <t>kg/10a</t>
    <phoneticPr fontId="4" type="noConversion"/>
  </si>
  <si>
    <t>단위 : ha, M/T</t>
    <phoneticPr fontId="4" type="noConversion"/>
  </si>
  <si>
    <t>단위 : ha</t>
    <phoneticPr fontId="4" type="noConversion"/>
  </si>
  <si>
    <t>기타
Others</t>
    <phoneticPr fontId="4" type="noConversion"/>
  </si>
  <si>
    <t>동력경운기
Power tiller</t>
    <phoneticPr fontId="4" type="noConversion"/>
  </si>
  <si>
    <t>승용형
Taking</t>
    <phoneticPr fontId="4" type="noConversion"/>
  </si>
  <si>
    <t>맥류  Wheat &amp; Barley</t>
    <phoneticPr fontId="4" type="noConversion"/>
  </si>
  <si>
    <t>잡곡  Miscellaneous grains</t>
    <phoneticPr fontId="4" type="noConversion"/>
  </si>
  <si>
    <t>서류  Potatoes</t>
    <phoneticPr fontId="4" type="noConversion"/>
  </si>
  <si>
    <t>시금치  Spinach</t>
    <phoneticPr fontId="4" type="noConversion"/>
  </si>
  <si>
    <t>참깨  Sesame</t>
    <phoneticPr fontId="4" type="noConversion"/>
  </si>
  <si>
    <t>소형
Small</t>
    <phoneticPr fontId="4" type="noConversion"/>
  </si>
  <si>
    <t>중형
Medium</t>
    <phoneticPr fontId="4" type="noConversion"/>
  </si>
  <si>
    <t>보행형
Walking</t>
    <phoneticPr fontId="4" type="noConversion"/>
  </si>
  <si>
    <t>미곡  Rice</t>
    <phoneticPr fontId="4" type="noConversion"/>
  </si>
  <si>
    <t>면적
Area</t>
    <phoneticPr fontId="4" type="noConversion"/>
  </si>
  <si>
    <t>생산량
Production</t>
    <phoneticPr fontId="4" type="noConversion"/>
  </si>
  <si>
    <t>생산량  Production</t>
    <phoneticPr fontId="4" type="noConversion"/>
  </si>
  <si>
    <t>Ⅵ. 농림수산업</t>
    <phoneticPr fontId="4" type="noConversion"/>
  </si>
  <si>
    <t>1. 농가 및 농가인구</t>
    <phoneticPr fontId="4" type="noConversion"/>
  </si>
  <si>
    <t>전업
Full-time</t>
    <phoneticPr fontId="4" type="noConversion"/>
  </si>
  <si>
    <t>동력이앙기 
Rice transplanter</t>
    <phoneticPr fontId="4" type="noConversion"/>
  </si>
  <si>
    <t>06농업.XLS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</si>
  <si>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</si>
  <si>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</si>
  <si>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</si>
  <si>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</si>
  <si>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</si>
  <si>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</si>
  <si>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</si>
  <si>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</si>
  <si>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</si>
  <si>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</si>
  <si>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</si>
  <si>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</si>
  <si>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단위 : ha, 천본</t>
    <phoneticPr fontId="4" type="noConversion"/>
  </si>
  <si>
    <t>단위 : 대</t>
    <phoneticPr fontId="4" type="noConversion"/>
  </si>
  <si>
    <t>단위 : 가구, 명</t>
    <phoneticPr fontId="4" type="noConversion"/>
  </si>
  <si>
    <t>생산량 
 Production</t>
    <phoneticPr fontId="4" type="noConversion"/>
  </si>
  <si>
    <t>마늘 Garlic</t>
    <phoneticPr fontId="4" type="noConversion"/>
  </si>
  <si>
    <t>생산량
 Production</t>
    <phoneticPr fontId="4" type="noConversion"/>
  </si>
  <si>
    <t>생산량 
Production</t>
    <phoneticPr fontId="4" type="noConversion"/>
  </si>
  <si>
    <t>남
Male</t>
    <phoneticPr fontId="34" type="noConversion"/>
  </si>
  <si>
    <t>여
Female</t>
    <phoneticPr fontId="34" type="noConversion"/>
  </si>
  <si>
    <t>금융자금
Credit 
banking fund</t>
    <phoneticPr fontId="4" type="noConversion"/>
  </si>
  <si>
    <t>연중 융자실적  
Loans given by the whole year</t>
    <phoneticPr fontId="4" type="noConversion"/>
  </si>
  <si>
    <t>재정자금
Government
fund</t>
    <phoneticPr fontId="4" type="noConversion"/>
  </si>
  <si>
    <t>연말현재 예금잔고
Balance in deposit as of year-end</t>
    <phoneticPr fontId="4" type="noConversion"/>
  </si>
  <si>
    <t>저축성예금
Time &amp; savings 
deposit</t>
    <phoneticPr fontId="4" type="noConversion"/>
  </si>
  <si>
    <t>공제
Mutualin-surance</t>
    <phoneticPr fontId="4" type="noConversion"/>
  </si>
  <si>
    <t>요구불예금
Demand
deposit</t>
    <phoneticPr fontId="4" type="noConversion"/>
  </si>
  <si>
    <t>수량 
Volume</t>
    <phoneticPr fontId="34" type="noConversion"/>
  </si>
  <si>
    <t>금액  
Amount</t>
    <phoneticPr fontId="34" type="noConversion"/>
  </si>
  <si>
    <t xml:space="preserve"> 자료 : 해양수산과</t>
    <phoneticPr fontId="34" type="noConversion"/>
  </si>
  <si>
    <t>척수
 No.of boats</t>
    <phoneticPr fontId="4" type="noConversion"/>
  </si>
  <si>
    <t>자료 : 해양수산과</t>
    <phoneticPr fontId="4" type="noConversion"/>
  </si>
  <si>
    <t>자료 : 해양수산과</t>
    <phoneticPr fontId="35" type="noConversion"/>
  </si>
  <si>
    <t>지정항   Designated fishing potrs</t>
    <phoneticPr fontId="35" type="noConversion"/>
  </si>
  <si>
    <t>국가어항
National</t>
    <phoneticPr fontId="35" type="noConversion"/>
  </si>
  <si>
    <t>지방어항
Regional</t>
    <phoneticPr fontId="35" type="noConversion"/>
  </si>
  <si>
    <t>소규모 어항
Small size</t>
    <phoneticPr fontId="35" type="noConversion"/>
  </si>
  <si>
    <t>급수시설
Potable water facilities</t>
    <phoneticPr fontId="35" type="noConversion"/>
  </si>
  <si>
    <t>급유시설
Fueling facilities</t>
    <phoneticPr fontId="35" type="noConversion"/>
  </si>
  <si>
    <t>저장능력
Storage
capacity
(D/M)</t>
    <phoneticPr fontId="35" type="noConversion"/>
  </si>
  <si>
    <t>탱크수
No.of
tanks</t>
    <phoneticPr fontId="35" type="noConversion"/>
  </si>
  <si>
    <t>1일급수  
능력(t/일)
Daily 
water-supply
capacity</t>
    <phoneticPr fontId="35" type="noConversion"/>
  </si>
  <si>
    <t>개소
Place</t>
    <phoneticPr fontId="35" type="noConversion"/>
  </si>
  <si>
    <t>단위 : 건,  ha</t>
    <phoneticPr fontId="35" type="noConversion"/>
  </si>
  <si>
    <t>건수
Cases</t>
    <phoneticPr fontId="35" type="noConversion"/>
  </si>
  <si>
    <t>면적
Area</t>
    <phoneticPr fontId="35" type="noConversion"/>
  </si>
  <si>
    <t>어촌계
Fishery union</t>
    <phoneticPr fontId="35" type="noConversion"/>
  </si>
  <si>
    <t>양식어업
Cultured fishery</t>
    <phoneticPr fontId="35" type="noConversion"/>
  </si>
  <si>
    <t>내수면어업
Inland water fishery</t>
    <phoneticPr fontId="35" type="noConversion"/>
  </si>
  <si>
    <t>마을어업
Village
fishery</t>
    <phoneticPr fontId="35" type="noConversion"/>
  </si>
  <si>
    <t>해조류
양식어업
Seaweeds cultivating
fishery</t>
    <phoneticPr fontId="35" type="noConversion"/>
  </si>
  <si>
    <t>패 류
양식어업
Shellfishes
cultivating
fishery</t>
    <phoneticPr fontId="35" type="noConversion"/>
  </si>
  <si>
    <t>어류 등
양식어업
Fishes,
cultivating
fishery</t>
    <phoneticPr fontId="35" type="noConversion"/>
  </si>
  <si>
    <t>복 합
양식어업
Complex
cultivating
fishery</t>
    <phoneticPr fontId="35" type="noConversion"/>
  </si>
  <si>
    <t>협 동
양식어업
Cooperative
cultivating
fishery</t>
    <phoneticPr fontId="35" type="noConversion"/>
  </si>
  <si>
    <t>맨손어업
Fishery
without gear</t>
    <phoneticPr fontId="35" type="noConversion"/>
  </si>
  <si>
    <t>나잠어업
Diving
fishery
without gear</t>
    <phoneticPr fontId="35" type="noConversion"/>
  </si>
  <si>
    <t>투망어업
Cast net
fishery</t>
    <phoneticPr fontId="35" type="noConversion"/>
  </si>
  <si>
    <t>육상종묘생산어업
Fishery 
producing
land seedling</t>
    <phoneticPr fontId="35" type="noConversion"/>
  </si>
  <si>
    <t>육상양식어업
Land
 cultivating
fishery</t>
    <phoneticPr fontId="35" type="noConversion"/>
  </si>
  <si>
    <t>계
Total</t>
    <phoneticPr fontId="35" type="noConversion"/>
  </si>
  <si>
    <t>단위 : ha</t>
  </si>
  <si>
    <t>수원함양  
Watershed conservation</t>
    <phoneticPr fontId="4" type="noConversion"/>
  </si>
  <si>
    <t>1종
Class Ⅰ</t>
    <phoneticPr fontId="34" type="noConversion"/>
  </si>
  <si>
    <t>2종
Class Ⅱ</t>
    <phoneticPr fontId="34" type="noConversion"/>
  </si>
  <si>
    <t>단위 : 개, 명, 백만원</t>
    <phoneticPr fontId="4" type="noConversion"/>
  </si>
  <si>
    <t>운송
Transpor
tation</t>
    <phoneticPr fontId="34" type="noConversion"/>
  </si>
  <si>
    <t>금융자금
Credit
banking fund</t>
    <phoneticPr fontId="34" type="noConversion"/>
  </si>
  <si>
    <t>요구불예금
Demand deposit</t>
    <phoneticPr fontId="34" type="noConversion"/>
  </si>
  <si>
    <t>송이</t>
    <phoneticPr fontId="4" type="noConversion"/>
  </si>
  <si>
    <t>생산량  
Production</t>
  </si>
  <si>
    <t>조미가공품 
Flavor seasoned</t>
    <phoneticPr fontId="4" type="noConversion"/>
  </si>
  <si>
    <t>무항생제축산물  
Antibiotic free</t>
    <phoneticPr fontId="34" type="noConversion"/>
  </si>
  <si>
    <t xml:space="preserve"> 1. 농가 및 농가인구 </t>
  </si>
  <si>
    <t xml:space="preserve"> 2. 경지면적 </t>
  </si>
  <si>
    <t xml:space="preserve">
구매
Purchas-
ing
</t>
    <phoneticPr fontId="34" type="noConversion"/>
  </si>
  <si>
    <t>콤바인
Combine</t>
    <phoneticPr fontId="4" type="noConversion"/>
  </si>
  <si>
    <t>영 덕 읍 
Yeongdeok-eup</t>
  </si>
  <si>
    <t xml:space="preserve"> 강 구 면
Ganggu-myeon</t>
  </si>
  <si>
    <t>남 정 면
Namjeong-myeon</t>
  </si>
  <si>
    <t>달 산 면
Dalsan-myeon</t>
  </si>
  <si>
    <t>지 품 면
Jipum-myeon</t>
  </si>
  <si>
    <t>축 산 면
Chuksan-myeon</t>
  </si>
  <si>
    <t>영 해 면
Yeonghae-myeon</t>
  </si>
  <si>
    <t>병 곡 면
Byeonggok-myeon</t>
  </si>
  <si>
    <t>창 수 면 
Changsu-myeon</t>
  </si>
  <si>
    <t>담배 Cigarette</t>
    <phoneticPr fontId="4" type="noConversion"/>
  </si>
  <si>
    <t>강구수협</t>
    <phoneticPr fontId="4" type="noConversion"/>
  </si>
  <si>
    <t>북부수협</t>
    <phoneticPr fontId="34" type="noConversion"/>
  </si>
  <si>
    <t>자료 : 강구·북부 수산업협동조합</t>
    <phoneticPr fontId="4" type="noConversion"/>
  </si>
  <si>
    <t>자료 : 환경위생과</t>
    <phoneticPr fontId="4" type="noConversion"/>
  </si>
  <si>
    <t>연안항</t>
    <phoneticPr fontId="34" type="noConversion"/>
  </si>
  <si>
    <t>3. 농업진흥지역 지정</t>
    <phoneticPr fontId="4" type="noConversion"/>
  </si>
  <si>
    <t>Unit : household, person</t>
    <phoneticPr fontId="4" type="noConversion"/>
  </si>
  <si>
    <t>Unit : ha</t>
    <phoneticPr fontId="4" type="noConversion"/>
  </si>
  <si>
    <t>Unit : ha</t>
    <phoneticPr fontId="34" type="noConversion"/>
  </si>
  <si>
    <t>Unit : ha, M/T</t>
    <phoneticPr fontId="34" type="noConversion"/>
  </si>
  <si>
    <t>단위 : ha, M/T</t>
    <phoneticPr fontId="4" type="noConversion"/>
  </si>
  <si>
    <t>Unit : number, person, million won</t>
    <phoneticPr fontId="34" type="noConversion"/>
  </si>
  <si>
    <t>Unit : each</t>
    <phoneticPr fontId="34" type="noConversion"/>
  </si>
  <si>
    <t>Unit : case, ha</t>
    <phoneticPr fontId="34" type="noConversion"/>
  </si>
  <si>
    <t>단위 : 건, ㎡</t>
    <phoneticPr fontId="4" type="noConversion"/>
  </si>
  <si>
    <t>Unit : case, ㎡</t>
    <phoneticPr fontId="34" type="noConversion"/>
  </si>
  <si>
    <t>Unit : case</t>
    <phoneticPr fontId="34" type="noConversion"/>
  </si>
  <si>
    <t>Unit : person</t>
    <phoneticPr fontId="34" type="noConversion"/>
  </si>
  <si>
    <t>unit : ha</t>
    <phoneticPr fontId="34" type="noConversion"/>
  </si>
  <si>
    <t>unit : case</t>
    <phoneticPr fontId="4" type="noConversion"/>
  </si>
  <si>
    <t>unit : case</t>
    <phoneticPr fontId="4" type="noConversion"/>
  </si>
  <si>
    <t xml:space="preserve">단위 : 건, 호, ha, 톤 </t>
    <phoneticPr fontId="4" type="noConversion"/>
  </si>
  <si>
    <t>Unit : case, household, ha, ton</t>
    <phoneticPr fontId="34" type="noConversion"/>
  </si>
  <si>
    <t>자료 : 해양수산과</t>
    <phoneticPr fontId="35" type="noConversion"/>
  </si>
  <si>
    <t xml:space="preserve"> 3. 농업진흥지역 지정</t>
    <phoneticPr fontId="4" type="noConversion"/>
  </si>
  <si>
    <t>생산량
Production</t>
    <phoneticPr fontId="4" type="noConversion"/>
  </si>
  <si>
    <t>생산량  Production</t>
    <phoneticPr fontId="4" type="noConversion"/>
  </si>
  <si>
    <t>면적
Area</t>
    <phoneticPr fontId="34" type="noConversion"/>
  </si>
  <si>
    <t>생산량
Production</t>
    <phoneticPr fontId="34" type="noConversion"/>
  </si>
  <si>
    <t xml:space="preserve">연별 및
조합별
Year &amp;
Union </t>
    <phoneticPr fontId="4" type="noConversion"/>
  </si>
  <si>
    <t>조합수
No. of unions</t>
    <phoneticPr fontId="34" type="noConversion"/>
  </si>
  <si>
    <t>판매
Sale</t>
    <phoneticPr fontId="4" type="noConversion"/>
  </si>
  <si>
    <t>조합원수
Members</t>
    <phoneticPr fontId="34" type="noConversion"/>
  </si>
  <si>
    <t>창고
Warehouse</t>
    <phoneticPr fontId="34" type="noConversion"/>
  </si>
  <si>
    <t>가공
Process-
ing</t>
    <phoneticPr fontId="4" type="noConversion"/>
  </si>
  <si>
    <t>이용기타
Other</t>
    <phoneticPr fontId="34" type="noConversion"/>
  </si>
  <si>
    <t>저축성예금
Savings deposit</t>
    <phoneticPr fontId="34" type="noConversion"/>
  </si>
  <si>
    <t>총계
Total</t>
    <phoneticPr fontId="4" type="noConversion"/>
  </si>
  <si>
    <t>연 별 및
읍 면 별
Year &amp;
Eup·Myeon</t>
    <phoneticPr fontId="4" type="noConversion"/>
  </si>
  <si>
    <t xml:space="preserve">
조합수
No.of
unions
</t>
    <phoneticPr fontId="4" type="noConversion"/>
  </si>
  <si>
    <t>연별 및 월별
Year &amp; Month</t>
    <phoneticPr fontId="4" type="noConversion"/>
  </si>
  <si>
    <t>합계
Total</t>
    <phoneticPr fontId="35" type="noConversion"/>
  </si>
  <si>
    <t>마을·정치어업
Village and
fixed  fishery</t>
    <phoneticPr fontId="35" type="noConversion"/>
  </si>
  <si>
    <t>통발  
Traps</t>
    <phoneticPr fontId="35" type="noConversion"/>
  </si>
  <si>
    <t xml:space="preserve">신고어업    Reported fishery </t>
    <phoneticPr fontId="35" type="noConversion"/>
  </si>
  <si>
    <t>허가어업  Other Permited</t>
    <phoneticPr fontId="35" type="noConversion"/>
  </si>
  <si>
    <t>마리수
Heads</t>
    <phoneticPr fontId="4" type="noConversion"/>
  </si>
  <si>
    <t>한육우
Native &amp; beef cattle</t>
    <phoneticPr fontId="4" type="noConversion"/>
  </si>
  <si>
    <t>젖소
Dairy cattle</t>
    <phoneticPr fontId="4" type="noConversion"/>
  </si>
  <si>
    <t>돼지
Pigs</t>
    <phoneticPr fontId="4" type="noConversion"/>
  </si>
  <si>
    <t>행정
Admini-
strative</t>
    <phoneticPr fontId="4" type="noConversion"/>
  </si>
  <si>
    <t>연구
Research</t>
    <phoneticPr fontId="4" type="noConversion"/>
  </si>
  <si>
    <t>공수의
Public veterinarian</t>
    <phoneticPr fontId="4" type="noConversion"/>
  </si>
  <si>
    <t>개업수의
Practitioner</t>
    <phoneticPr fontId="4" type="noConversion"/>
  </si>
  <si>
    <t>학교
School</t>
    <phoneticPr fontId="4" type="noConversion"/>
  </si>
  <si>
    <t>단체
Corporation</t>
    <phoneticPr fontId="4" type="noConversion"/>
  </si>
  <si>
    <t>도로
Road</t>
    <phoneticPr fontId="4" type="noConversion"/>
  </si>
  <si>
    <t>공장
Factory</t>
    <phoneticPr fontId="4" type="noConversion"/>
  </si>
  <si>
    <t>농지
Farmland</t>
    <phoneticPr fontId="4" type="noConversion"/>
  </si>
  <si>
    <t>합계
Total</t>
    <phoneticPr fontId="35" type="noConversion"/>
  </si>
  <si>
    <t>버섯 Mushroom (kg)</t>
    <phoneticPr fontId="4" type="noConversion"/>
  </si>
  <si>
    <t>외국인
Foreigner</t>
    <phoneticPr fontId="4" type="noConversion"/>
  </si>
  <si>
    <t>내국인
Native</t>
    <phoneticPr fontId="4" type="noConversion"/>
  </si>
  <si>
    <t>외국인
Foreigner</t>
    <phoneticPr fontId="4" type="noConversion"/>
  </si>
  <si>
    <t>외교관·군인
Diplomat,
military
personnel</t>
    <phoneticPr fontId="4" type="noConversion"/>
  </si>
  <si>
    <t>수렵수입액
(천원)
Income 
from hunting</t>
    <phoneticPr fontId="4" type="noConversion"/>
  </si>
  <si>
    <t>포획량
(마리)
Amount of
game taken 
or hunted</t>
    <phoneticPr fontId="4" type="noConversion"/>
  </si>
  <si>
    <t xml:space="preserve">1종
Class Ⅰ  </t>
    <phoneticPr fontId="4" type="noConversion"/>
  </si>
  <si>
    <t>2종
Class Ⅱ</t>
    <phoneticPr fontId="4" type="noConversion"/>
  </si>
  <si>
    <t>3종
Class Ⅲ</t>
    <phoneticPr fontId="4" type="noConversion"/>
  </si>
  <si>
    <t>본수
Seedlings</t>
    <phoneticPr fontId="4" type="noConversion"/>
  </si>
  <si>
    <t>본수
Seedlings</t>
    <phoneticPr fontId="4" type="noConversion"/>
  </si>
  <si>
    <t>총 계
Total</t>
    <phoneticPr fontId="4" type="noConversion"/>
  </si>
  <si>
    <t>어류  
Fishes</t>
    <phoneticPr fontId="34" type="noConversion"/>
  </si>
  <si>
    <t>…</t>
  </si>
  <si>
    <t>생산량
Production</t>
  </si>
  <si>
    <t>합계
Total</t>
    <phoneticPr fontId="4" type="noConversion"/>
  </si>
  <si>
    <t>건수
Cases</t>
    <phoneticPr fontId="4" type="noConversion"/>
  </si>
  <si>
    <t>면적
Area</t>
    <phoneticPr fontId="4" type="noConversion"/>
  </si>
  <si>
    <t>건수
Cases</t>
    <phoneticPr fontId="34" type="noConversion"/>
  </si>
  <si>
    <t>연체동물  
Mollusca</t>
    <phoneticPr fontId="34" type="noConversion"/>
  </si>
  <si>
    <t>패류  
Shellfish</t>
    <phoneticPr fontId="4" type="noConversion"/>
  </si>
  <si>
    <t>해조류 
Seaweeds</t>
    <phoneticPr fontId="34" type="noConversion"/>
  </si>
  <si>
    <t>금액  
Value</t>
    <phoneticPr fontId="34" type="noConversion"/>
  </si>
  <si>
    <t>수량 
Catches</t>
    <phoneticPr fontId="34" type="noConversion"/>
  </si>
  <si>
    <t>자료 : 해양수산과</t>
    <phoneticPr fontId="4" type="noConversion"/>
  </si>
  <si>
    <t>농업용 Agricultural use</t>
    <phoneticPr fontId="4" type="noConversion"/>
  </si>
  <si>
    <t>축산물가공업  
Livestock products processing business</t>
    <phoneticPr fontId="35" type="noConversion"/>
  </si>
  <si>
    <t>축산물판매업 
 Livestock products sales business</t>
    <phoneticPr fontId="35" type="noConversion"/>
  </si>
  <si>
    <t xml:space="preserve"> 1월 Jan.</t>
    <phoneticPr fontId="4" type="noConversion"/>
  </si>
  <si>
    <t xml:space="preserve"> 2월 Feb.</t>
    <phoneticPr fontId="4" type="noConversion"/>
  </si>
  <si>
    <t xml:space="preserve"> 3월 Mar.</t>
    <phoneticPr fontId="4" type="noConversion"/>
  </si>
  <si>
    <t xml:space="preserve"> 4월 Apr.</t>
    <phoneticPr fontId="4" type="noConversion"/>
  </si>
  <si>
    <t xml:space="preserve"> 5월 May.</t>
    <phoneticPr fontId="4" type="noConversion"/>
  </si>
  <si>
    <t xml:space="preserve"> 6월 Jun.</t>
    <phoneticPr fontId="4" type="noConversion"/>
  </si>
  <si>
    <t xml:space="preserve"> 7월 Jul.</t>
    <phoneticPr fontId="4" type="noConversion"/>
  </si>
  <si>
    <t xml:space="preserve"> 8월 Aug.</t>
    <phoneticPr fontId="4" type="noConversion"/>
  </si>
  <si>
    <t xml:space="preserve"> 9월 Sept.</t>
    <phoneticPr fontId="4" type="noConversion"/>
  </si>
  <si>
    <t>10월 Oct.</t>
    <phoneticPr fontId="4" type="noConversion"/>
  </si>
  <si>
    <t>11월 Nov.</t>
    <phoneticPr fontId="4" type="noConversion"/>
  </si>
  <si>
    <t>12월 Dec.</t>
    <phoneticPr fontId="4" type="noConversion"/>
  </si>
  <si>
    <t>영덕</t>
    <phoneticPr fontId="34" type="noConversion"/>
  </si>
  <si>
    <t>강구</t>
    <phoneticPr fontId="34" type="noConversion"/>
  </si>
  <si>
    <t>영해</t>
    <phoneticPr fontId="4" type="noConversion"/>
  </si>
  <si>
    <t>북영덕</t>
    <phoneticPr fontId="4" type="noConversion"/>
  </si>
  <si>
    <t>강구수협</t>
    <phoneticPr fontId="34" type="noConversion"/>
  </si>
  <si>
    <t>북부수협</t>
    <phoneticPr fontId="34" type="noConversion"/>
  </si>
  <si>
    <t>수   협</t>
    <phoneticPr fontId="35" type="noConversion"/>
  </si>
  <si>
    <t>어촌계</t>
    <phoneticPr fontId="35" type="noConversion"/>
  </si>
  <si>
    <t>개   인</t>
    <phoneticPr fontId="35" type="noConversion"/>
  </si>
  <si>
    <t>면양
Sheep</t>
    <phoneticPr fontId="4" type="noConversion"/>
  </si>
  <si>
    <t>사슴
Deer</t>
    <phoneticPr fontId="4" type="noConversion"/>
  </si>
  <si>
    <t>개
Dogs</t>
    <phoneticPr fontId="4" type="noConversion"/>
  </si>
  <si>
    <t>토끼
Rabbits</t>
    <phoneticPr fontId="4" type="noConversion"/>
  </si>
  <si>
    <t>닭
Chicken</t>
    <phoneticPr fontId="4" type="noConversion"/>
  </si>
  <si>
    <t>오리
Ducks</t>
    <phoneticPr fontId="4" type="noConversion"/>
  </si>
  <si>
    <t>칠면조
Turkeys</t>
    <phoneticPr fontId="4" type="noConversion"/>
  </si>
  <si>
    <t xml:space="preserve">자료 : 통계청,「농업면적조사(경지면적통계)」
</t>
    <phoneticPr fontId="4" type="noConversion"/>
  </si>
  <si>
    <t>연별
Year</t>
    <phoneticPr fontId="34" type="noConversion"/>
  </si>
  <si>
    <t>택지
Residenrial</t>
    <phoneticPr fontId="4" type="noConversion"/>
  </si>
  <si>
    <t>식용란 
수집판매업
Egg collection
sales business</t>
    <phoneticPr fontId="34" type="noConversion"/>
  </si>
  <si>
    <t>재적
Volume</t>
    <phoneticPr fontId="34" type="noConversion"/>
  </si>
  <si>
    <t>단위 : 건,ha,㎥,천원</t>
    <phoneticPr fontId="4" type="noConversion"/>
  </si>
  <si>
    <t>unit : cases,ha,㎥,1,000 won</t>
    <phoneticPr fontId="34" type="noConversion"/>
  </si>
  <si>
    <t>염장품
Salted &amp; Preserved</t>
    <phoneticPr fontId="4" type="noConversion"/>
  </si>
  <si>
    <t>비농업용 Non-agricultural use</t>
    <phoneticPr fontId="4" type="noConversion"/>
  </si>
  <si>
    <t>비농업용</t>
    <phoneticPr fontId="4" type="noConversion"/>
  </si>
  <si>
    <t>연료
Fuel
(M/T)</t>
    <phoneticPr fontId="34" type="noConversion"/>
  </si>
  <si>
    <t>산나물
Wild vegetable
(kg)</t>
    <phoneticPr fontId="34" type="noConversion"/>
  </si>
  <si>
    <t>죽순
Bamboo
shoot
(kg)</t>
    <phoneticPr fontId="34" type="noConversion"/>
  </si>
  <si>
    <t>약용식물
Medicinal
herbs
(kg)</t>
    <phoneticPr fontId="34" type="noConversion"/>
  </si>
  <si>
    <t>톱밥
saw 
dust
(㎥)</t>
    <phoneticPr fontId="34" type="noConversion"/>
  </si>
  <si>
    <t xml:space="preserve">목초액   
wood vinegar
(ℓ) </t>
    <phoneticPr fontId="34" type="noConversion"/>
  </si>
  <si>
    <t>수지
Resin
(kg)</t>
    <phoneticPr fontId="34" type="noConversion"/>
  </si>
  <si>
    <t>기타
 Others</t>
    <phoneticPr fontId="34" type="noConversion"/>
  </si>
  <si>
    <t>주 : 2013년부터 서식추가</t>
    <phoneticPr fontId="34" type="noConversion"/>
  </si>
  <si>
    <t>3종
Class Ⅲ</t>
    <phoneticPr fontId="34" type="noConversion"/>
  </si>
  <si>
    <t>경관 
Land
scape</t>
    <phoneticPr fontId="4" type="noConversion"/>
  </si>
  <si>
    <t>주 : 2017년부터 서식추가(산림유전자원보호구역,수원함양 3종)</t>
    <phoneticPr fontId="34" type="noConversion"/>
  </si>
  <si>
    <t>농업진흥구역
Agricultural promotion land</t>
    <phoneticPr fontId="3" type="noConversion"/>
  </si>
  <si>
    <t>1톤
미만
Less than 
1 ton</t>
    <phoneticPr fontId="4" type="noConversion"/>
  </si>
  <si>
    <t xml:space="preserve">연별
Year </t>
    <phoneticPr fontId="4" type="noConversion"/>
  </si>
  <si>
    <t>연별 및 읍면별
Year &amp; 
Eup·Myeon</t>
    <phoneticPr fontId="3" type="noConversion"/>
  </si>
  <si>
    <t>연별
Year</t>
    <phoneticPr fontId="4" type="noConversion"/>
  </si>
  <si>
    <t>연별 
Year</t>
    <phoneticPr fontId="4" type="noConversion"/>
  </si>
  <si>
    <t>연별 및 
읍면별
Year &amp; 
Eup·Myeon</t>
    <phoneticPr fontId="4" type="noConversion"/>
  </si>
  <si>
    <t>곡물
건조기
Grain 
dryer</t>
    <phoneticPr fontId="4" type="noConversion"/>
  </si>
  <si>
    <t>연별 및
읍면별
Year &amp;
Eup·Myeon</t>
    <phoneticPr fontId="4" type="noConversion"/>
  </si>
  <si>
    <t>농산물   Agricultural products</t>
    <phoneticPr fontId="34" type="noConversion"/>
  </si>
  <si>
    <t>축산물   Livestock products</t>
    <phoneticPr fontId="34" type="noConversion"/>
  </si>
  <si>
    <t>연별 및 읍면별
Year &amp; 
Eup·Myeon</t>
    <phoneticPr fontId="4" type="noConversion"/>
  </si>
  <si>
    <t>연제품 
Ground fish meat</t>
    <phoneticPr fontId="4" type="noConversion"/>
  </si>
  <si>
    <t>수량 
Volume</t>
    <phoneticPr fontId="4" type="noConversion"/>
  </si>
  <si>
    <t>금액
 Amount</t>
    <phoneticPr fontId="4" type="noConversion"/>
  </si>
  <si>
    <t>연별 및
읍면별
Year &amp;
Eup·Myeon</t>
    <phoneticPr fontId="35" type="noConversion"/>
  </si>
  <si>
    <t>어항  Fishing potrs</t>
    <phoneticPr fontId="35" type="noConversion"/>
  </si>
  <si>
    <t>위판장 
Consignment shed</t>
    <phoneticPr fontId="35" type="noConversion"/>
  </si>
  <si>
    <t>방파제
Breakwater</t>
    <phoneticPr fontId="35" type="noConversion"/>
  </si>
  <si>
    <t>선착장
Quay wall</t>
    <phoneticPr fontId="35" type="noConversion"/>
  </si>
  <si>
    <t>물양장
Wharf</t>
    <phoneticPr fontId="35" type="noConversion"/>
  </si>
  <si>
    <t>면적
(㎡)
Area</t>
    <phoneticPr fontId="35" type="noConversion"/>
  </si>
  <si>
    <t>연장
(m)
Length</t>
    <phoneticPr fontId="35" type="noConversion"/>
  </si>
  <si>
    <t>개인
Individual</t>
    <phoneticPr fontId="35" type="noConversion"/>
  </si>
  <si>
    <t>협업
Fishery cooperatives</t>
    <phoneticPr fontId="35" type="noConversion"/>
  </si>
  <si>
    <t>연별
Year</t>
    <phoneticPr fontId="35" type="noConversion"/>
  </si>
  <si>
    <t>연별 및 읍면별
Year &amp;
Eup·Myeon</t>
    <phoneticPr fontId="34" type="noConversion"/>
  </si>
  <si>
    <t>연별 및 읍면별
Year &amp;
Eup·Myeon</t>
    <phoneticPr fontId="35" type="noConversion"/>
  </si>
  <si>
    <t>연별 및
읍면별
Year &amp; 
Eup·Myeon</t>
    <phoneticPr fontId="34" type="noConversion"/>
  </si>
  <si>
    <t>합계
Total</t>
    <phoneticPr fontId="34" type="noConversion"/>
  </si>
  <si>
    <t>사과  Apples</t>
    <phoneticPr fontId="4" type="noConversion"/>
  </si>
  <si>
    <t>배  Pears</t>
    <phoneticPr fontId="4" type="noConversion"/>
  </si>
  <si>
    <t>복숭아  Peaches</t>
    <phoneticPr fontId="34" type="noConversion"/>
  </si>
  <si>
    <t>포도  Grapes</t>
    <phoneticPr fontId="4" type="noConversion"/>
  </si>
  <si>
    <t>감  Persimmons</t>
    <phoneticPr fontId="4" type="noConversion"/>
  </si>
  <si>
    <t>대추 Jujubes</t>
    <phoneticPr fontId="4" type="noConversion"/>
  </si>
  <si>
    <t>두류  Pulses</t>
    <phoneticPr fontId="4" type="noConversion"/>
  </si>
  <si>
    <t>겉보리   Covered Barley</t>
    <phoneticPr fontId="4" type="noConversion"/>
  </si>
  <si>
    <t>쌀보리  Naked Barley</t>
    <phoneticPr fontId="4" type="noConversion"/>
  </si>
  <si>
    <t>맥주보리  Beer Barley</t>
    <phoneticPr fontId="4" type="noConversion"/>
  </si>
  <si>
    <t>메밀  BuckWheat</t>
    <phoneticPr fontId="34" type="noConversion"/>
  </si>
  <si>
    <t>고구마
 Sweet Potatoes</t>
    <phoneticPr fontId="34" type="noConversion"/>
  </si>
  <si>
    <t>감자
White Potatoes</t>
    <phoneticPr fontId="34" type="noConversion"/>
  </si>
  <si>
    <t>과채류  Fruit-bearing Vegetables</t>
    <phoneticPr fontId="4" type="noConversion"/>
  </si>
  <si>
    <t>수박  Water Melons</t>
    <phoneticPr fontId="4" type="noConversion"/>
  </si>
  <si>
    <t>오이 Cucumbers</t>
    <phoneticPr fontId="4" type="noConversion"/>
  </si>
  <si>
    <t>엽채류  Leafy and stem Vegetables</t>
    <phoneticPr fontId="4" type="noConversion"/>
  </si>
  <si>
    <t>배추  Chinese cabbage</t>
    <phoneticPr fontId="4" type="noConversion"/>
  </si>
  <si>
    <t>조미채소류 Spice &amp; Culinary Vegetables</t>
    <phoneticPr fontId="4" type="noConversion"/>
  </si>
  <si>
    <t>고추  Red Peppers</t>
    <phoneticPr fontId="4" type="noConversion"/>
  </si>
  <si>
    <t>파 Green Onions</t>
    <phoneticPr fontId="34" type="noConversion"/>
  </si>
  <si>
    <t>들깨  Perilla Seeds</t>
    <phoneticPr fontId="4" type="noConversion"/>
  </si>
  <si>
    <t>땅콩  Groundnuts</t>
    <phoneticPr fontId="4" type="noConversion"/>
  </si>
  <si>
    <t xml:space="preserve">단위 : 건, 가구, ha, 톤 </t>
    <phoneticPr fontId="4" type="noConversion"/>
  </si>
  <si>
    <t>출하량
Shipments</t>
    <phoneticPr fontId="34" type="noConversion"/>
  </si>
  <si>
    <t>유기 축산물  
Organic</t>
    <phoneticPr fontId="34" type="noConversion"/>
  </si>
  <si>
    <t>무농약 농산물  
Pesticide free</t>
    <phoneticPr fontId="34" type="noConversion"/>
  </si>
  <si>
    <t>유기 농산물  
Organic</t>
    <phoneticPr fontId="34" type="noConversion"/>
  </si>
  <si>
    <t>합계  
Total</t>
    <phoneticPr fontId="34" type="noConversion"/>
  </si>
  <si>
    <t>판매
Sale</t>
    <phoneticPr fontId="34" type="noConversion"/>
  </si>
  <si>
    <t>구매
Purchasing</t>
    <phoneticPr fontId="34" type="noConversion"/>
  </si>
  <si>
    <t>가공
Processing</t>
    <phoneticPr fontId="34" type="noConversion"/>
  </si>
  <si>
    <t xml:space="preserve">연  별
조합별
Year
Union </t>
    <phoneticPr fontId="4" type="noConversion"/>
  </si>
  <si>
    <t>합 계  
Total</t>
    <phoneticPr fontId="34" type="noConversion"/>
  </si>
  <si>
    <t>어류 
Fishes</t>
    <phoneticPr fontId="34" type="noConversion"/>
  </si>
  <si>
    <t>갑각류 
Crustaceans</t>
    <phoneticPr fontId="34" type="noConversion"/>
  </si>
  <si>
    <t>패류  
Shellfish</t>
    <phoneticPr fontId="34" type="noConversion"/>
  </si>
  <si>
    <t>해조류  
Seaweeds</t>
    <phoneticPr fontId="34" type="noConversion"/>
  </si>
  <si>
    <t>합계 
Total</t>
    <phoneticPr fontId="34" type="noConversion"/>
  </si>
  <si>
    <t>소건품
 Dried</t>
    <phoneticPr fontId="34" type="noConversion"/>
  </si>
  <si>
    <t>염신품 
Pickled</t>
    <phoneticPr fontId="34" type="noConversion"/>
  </si>
  <si>
    <t>통조림 
Canned</t>
    <phoneticPr fontId="34" type="noConversion"/>
  </si>
  <si>
    <t>냉동·냉장
 Frozen</t>
    <phoneticPr fontId="34" type="noConversion"/>
  </si>
  <si>
    <t>해조류 
Dried 
seaweeds</t>
    <phoneticPr fontId="4" type="noConversion"/>
  </si>
  <si>
    <t>기타
수산가공품
 Others</t>
    <phoneticPr fontId="34" type="noConversion"/>
  </si>
  <si>
    <t>품목별
Articles</t>
    <phoneticPr fontId="34" type="noConversion"/>
  </si>
  <si>
    <t>기타수산동물류  
Other fishery products</t>
    <phoneticPr fontId="34" type="noConversion"/>
  </si>
  <si>
    <t>수량  
Volume</t>
    <phoneticPr fontId="34" type="noConversion"/>
  </si>
  <si>
    <t>어촌정주어항
Villagebased</t>
    <phoneticPr fontId="35" type="noConversion"/>
  </si>
  <si>
    <t>동해구기선저인망
Eastern sea area
danish seine</t>
    <phoneticPr fontId="35" type="noConversion"/>
  </si>
  <si>
    <t>동해구트롤
Eastern sea area
otter trawl 
fishery</t>
    <phoneticPr fontId="35" type="noConversion"/>
  </si>
  <si>
    <t>근해선망어업
Off-shore
purse seine
fishery</t>
    <phoneticPr fontId="35" type="noConversion"/>
  </si>
  <si>
    <t>근해채낚기어업
Off-shore
angling
fishery</t>
    <phoneticPr fontId="35" type="noConversion"/>
  </si>
  <si>
    <t>근해자망어업
Off-shore
gill net
fishery</t>
    <phoneticPr fontId="35" type="noConversion"/>
  </si>
  <si>
    <t>근해봉수망어업
Off-shore
lever lift net
fishery</t>
    <phoneticPr fontId="35" type="noConversion"/>
  </si>
  <si>
    <t>잠수기어업
diver
fishery</t>
    <phoneticPr fontId="35" type="noConversion"/>
  </si>
  <si>
    <t>근해통발어업
Off-shore
trap fishery</t>
    <phoneticPr fontId="35" type="noConversion"/>
  </si>
  <si>
    <t>근해연승어업
Off-shore
long line 
fishery</t>
    <phoneticPr fontId="35" type="noConversion"/>
  </si>
  <si>
    <t>기선권현망어업
midwater
pare trawls
fishery</t>
    <phoneticPr fontId="35" type="noConversion"/>
  </si>
  <si>
    <t>자망  
Gill nets</t>
    <phoneticPr fontId="35" type="noConversion"/>
  </si>
  <si>
    <t>안강망  
Stow nets</t>
    <phoneticPr fontId="35" type="noConversion"/>
  </si>
  <si>
    <t>선망  
Purse seines</t>
    <phoneticPr fontId="35" type="noConversion"/>
  </si>
  <si>
    <t>복합
Composite fishery</t>
    <phoneticPr fontId="35" type="noConversion"/>
  </si>
  <si>
    <t>들망 
Lift nets</t>
    <phoneticPr fontId="35" type="noConversion"/>
  </si>
  <si>
    <t>조망  
Beam trawl</t>
    <phoneticPr fontId="35" type="noConversion"/>
  </si>
  <si>
    <t>선인망  
Drag nets</t>
    <phoneticPr fontId="35" type="noConversion"/>
  </si>
  <si>
    <t>면허어업   Licensed fishery</t>
    <phoneticPr fontId="35" type="noConversion"/>
  </si>
  <si>
    <t>정치망어업
Fixed net fishery</t>
    <phoneticPr fontId="35" type="noConversion"/>
  </si>
  <si>
    <t>말
Horses</t>
    <phoneticPr fontId="4" type="noConversion"/>
  </si>
  <si>
    <r>
      <t>염소</t>
    </r>
    <r>
      <rPr>
        <sz val="7"/>
        <rFont val="굴림체"/>
        <family val="3"/>
        <charset val="129"/>
      </rPr>
      <t>(유산양 포함)</t>
    </r>
    <r>
      <rPr>
        <sz val="9"/>
        <rFont val="굴림체"/>
        <family val="3"/>
        <charset val="129"/>
      </rPr>
      <t xml:space="preserve">
Goats</t>
    </r>
    <phoneticPr fontId="4" type="noConversion"/>
  </si>
  <si>
    <t>거위
Geese</t>
    <phoneticPr fontId="4" type="noConversion"/>
  </si>
  <si>
    <t>꿀벌
Beehives</t>
    <phoneticPr fontId="4" type="noConversion"/>
  </si>
  <si>
    <t>통수
Group num.</t>
    <phoneticPr fontId="4" type="noConversion"/>
  </si>
  <si>
    <t>단위 : 농장, 가구, 마리</t>
    <phoneticPr fontId="4" type="noConversion"/>
  </si>
  <si>
    <t>구제역
Foot and
Mouth Disease</t>
    <phoneticPr fontId="4" type="noConversion"/>
  </si>
  <si>
    <t>돼지열병
Classical
Swine
Fever</t>
    <phoneticPr fontId="4" type="noConversion"/>
  </si>
  <si>
    <t>돼지
오제스키병
Aujeszky's
Disease</t>
    <phoneticPr fontId="4" type="noConversion"/>
  </si>
  <si>
    <t>돼지생식기
호흡기
증후군
PRRS</t>
    <phoneticPr fontId="4" type="noConversion"/>
  </si>
  <si>
    <t>브루셀라병
Brucellosis</t>
    <phoneticPr fontId="4" type="noConversion"/>
  </si>
  <si>
    <t>결핵병
Tuberculo
sis</t>
    <phoneticPr fontId="4" type="noConversion"/>
  </si>
  <si>
    <t>고병원성
조류
인플루엔자
HPAI</t>
    <phoneticPr fontId="34" type="noConversion"/>
  </si>
  <si>
    <t>추백리
Pullorum
Disease</t>
    <phoneticPr fontId="34" type="noConversion"/>
  </si>
  <si>
    <t>가금티푸스
Fowl
Typhoid</t>
    <phoneticPr fontId="34" type="noConversion"/>
  </si>
  <si>
    <t>뉴캣슬병
Newcastle
Disease</t>
    <phoneticPr fontId="34" type="noConversion"/>
  </si>
  <si>
    <t>사슴만성
소모성질병
Chronic
Wasting
Disease</t>
    <phoneticPr fontId="34" type="noConversion"/>
  </si>
  <si>
    <t>낭충봉아
부패병
Sacbrood
Disease</t>
    <phoneticPr fontId="34" type="noConversion"/>
  </si>
  <si>
    <t>초지
Grassland</t>
    <phoneticPr fontId="4" type="noConversion"/>
  </si>
  <si>
    <t>묘지
Burial</t>
    <phoneticPr fontId="4" type="noConversion"/>
  </si>
  <si>
    <t>unit : number</t>
    <phoneticPr fontId="34" type="noConversion"/>
  </si>
  <si>
    <t>축산물유통
전문판매업
Livestock products distribution sales business</t>
    <phoneticPr fontId="35" type="noConversion"/>
  </si>
  <si>
    <t>축산물
수입판매업
Livestock products import sales business</t>
    <phoneticPr fontId="35" type="noConversion"/>
  </si>
  <si>
    <t>식육즉석
판매
가공업
Meatsales,
Meatprocess-ing
on the spot</t>
    <phoneticPr fontId="34" type="noConversion"/>
  </si>
  <si>
    <t>죽재
Bamboo
(㎏)</t>
    <phoneticPr fontId="34" type="noConversion"/>
  </si>
  <si>
    <t>조경재
Material for Iandscape
(본)</t>
    <phoneticPr fontId="34" type="noConversion"/>
  </si>
  <si>
    <t>토석
Soil and stone
(㎥)</t>
    <phoneticPr fontId="34" type="noConversion"/>
  </si>
  <si>
    <t>재해방지
보호구역
disaster
prevention</t>
    <phoneticPr fontId="4" type="noConversion"/>
  </si>
  <si>
    <t>생활환경
보호구역
liverlihood
environment</t>
    <phoneticPr fontId="4" type="noConversion"/>
  </si>
  <si>
    <t>산지사방
(ha)
Hillside
Erosion control</t>
    <phoneticPr fontId="4" type="noConversion"/>
  </si>
  <si>
    <t>계류보전
(km)
Stream
conservation</t>
    <phoneticPr fontId="4" type="noConversion"/>
  </si>
  <si>
    <t>해안
방재림 조성
(ha)
Coastdisaster
prenention
foreat</t>
    <phoneticPr fontId="4" type="noConversion"/>
  </si>
  <si>
    <t>해안침식
방지
(km)
Prevention of
coastalerosion</t>
    <phoneticPr fontId="4" type="noConversion"/>
  </si>
  <si>
    <t>산림유역     
관리조성
(개소)
Forest Watershed
Management
(sites)</t>
    <phoneticPr fontId="4" type="noConversion"/>
  </si>
  <si>
    <t>사방댐
(개소)
Erosion control
dam
(sites)</t>
    <phoneticPr fontId="4" type="noConversion"/>
  </si>
  <si>
    <t>금액
Amount</t>
    <phoneticPr fontId="4" type="noConversion"/>
  </si>
  <si>
    <t>가구당 경지면적(a)
Agricultrual land area per household(a)</t>
    <phoneticPr fontId="4" type="noConversion"/>
  </si>
  <si>
    <t>직원수 
Staffs</t>
    <phoneticPr fontId="4" type="noConversion"/>
  </si>
  <si>
    <t xml:space="preserve">주요경제 사업실적 
 Major Economic business  </t>
    <phoneticPr fontId="4" type="noConversion"/>
  </si>
  <si>
    <t xml:space="preserve">주요경제 사업실적
Major Economic business  </t>
    <phoneticPr fontId="34" type="noConversion"/>
  </si>
  <si>
    <t>정책자금
Policy 
fund</t>
    <phoneticPr fontId="34" type="noConversion"/>
  </si>
  <si>
    <t>가. 근해어업 허가현황   Permits of Off-shore Fishery</t>
    <phoneticPr fontId="35" type="noConversion"/>
  </si>
  <si>
    <t>나. 연안어업 처분건수(10톤 미만)  Coastal Fishing Permits(Under 10 tons)</t>
    <phoneticPr fontId="35" type="noConversion"/>
  </si>
  <si>
    <t>다. 면허·신고어업 및 기타 허가어업  Licensed &amp; Notified Fishing</t>
    <phoneticPr fontId="35" type="noConversion"/>
  </si>
  <si>
    <t>주요 협동사업 실적  
Major cooperative business</t>
    <phoneticPr fontId="4" type="noConversion"/>
  </si>
  <si>
    <t>직원수  
Staffs</t>
    <phoneticPr fontId="34" type="noConversion"/>
  </si>
  <si>
    <t>5. Vegetable Production</t>
    <phoneticPr fontId="34" type="noConversion"/>
  </si>
  <si>
    <t>10. 가축사육</t>
    <phoneticPr fontId="4" type="noConversion"/>
  </si>
  <si>
    <t>11. 가축전염병 발생</t>
    <phoneticPr fontId="4" type="noConversion"/>
  </si>
  <si>
    <t>12. 수의사 현황</t>
    <phoneticPr fontId="4" type="noConversion"/>
  </si>
  <si>
    <t>13. 축산물 위생관계업소</t>
    <phoneticPr fontId="4" type="noConversion"/>
  </si>
  <si>
    <t>13. Stocktaking of Livestock Products Handling Businesses</t>
    <phoneticPr fontId="34" type="noConversion"/>
  </si>
  <si>
    <t>14. 임산물 생산량</t>
    <phoneticPr fontId="34" type="noConversion"/>
  </si>
  <si>
    <t>16. 수렵면허장 발급</t>
    <phoneticPr fontId="4" type="noConversion"/>
  </si>
  <si>
    <t>17. 사방사업 실적</t>
    <phoneticPr fontId="4" type="noConversion"/>
  </si>
  <si>
    <t>21. 산림보호구역 지정현황</t>
    <phoneticPr fontId="4" type="noConversion"/>
  </si>
  <si>
    <t>32. 친환경 농·축산물 출하현황(계속)</t>
    <phoneticPr fontId="34" type="noConversion"/>
  </si>
  <si>
    <t>32. Shipments of Eco-Friendly Agricultural·
Livestock Products(Cont'd)</t>
    <phoneticPr fontId="34" type="noConversion"/>
  </si>
  <si>
    <t xml:space="preserve"> 4. 식량작물 생산량(정곡)</t>
    <phoneticPr fontId="4" type="noConversion"/>
  </si>
  <si>
    <t xml:space="preserve"> 5. 채소류 생산량</t>
    <phoneticPr fontId="4" type="noConversion"/>
  </si>
  <si>
    <t xml:space="preserve"> 6. 특용작물 생산량</t>
    <phoneticPr fontId="4" type="noConversion"/>
  </si>
  <si>
    <t xml:space="preserve"> 7. 과실류 생산량</t>
    <phoneticPr fontId="4" type="noConversion"/>
  </si>
  <si>
    <t xml:space="preserve"> 8. 농업협동조합</t>
    <phoneticPr fontId="4" type="noConversion"/>
  </si>
  <si>
    <t xml:space="preserve"> 9. 농업기계 보유현황</t>
    <phoneticPr fontId="4" type="noConversion"/>
  </si>
  <si>
    <t xml:space="preserve">13. 축산물 위생관계업소 </t>
    <phoneticPr fontId="4" type="noConversion"/>
  </si>
  <si>
    <t xml:space="preserve">14. 임산물 생산량 </t>
    <phoneticPr fontId="4" type="noConversion"/>
  </si>
  <si>
    <t>15. 수렵</t>
    <phoneticPr fontId="4" type="noConversion"/>
  </si>
  <si>
    <t xml:space="preserve">16. 수렵면허장 발급 </t>
    <phoneticPr fontId="4" type="noConversion"/>
  </si>
  <si>
    <t xml:space="preserve">18. 조림 </t>
    <phoneticPr fontId="4" type="noConversion"/>
  </si>
  <si>
    <t xml:space="preserve">19. 불법 산림훼손 피해현황 </t>
    <phoneticPr fontId="4" type="noConversion"/>
  </si>
  <si>
    <t>20. 산림의 타용도 전용허가 현황</t>
    <phoneticPr fontId="4" type="noConversion"/>
  </si>
  <si>
    <t xml:space="preserve">21. 산림보호구역 지정현황 </t>
    <phoneticPr fontId="4" type="noConversion"/>
  </si>
  <si>
    <t>23. 어선보유</t>
    <phoneticPr fontId="4" type="noConversion"/>
  </si>
  <si>
    <t>24. 어항시설</t>
    <phoneticPr fontId="4" type="noConversion"/>
  </si>
  <si>
    <t xml:space="preserve">25. 양식어업권  </t>
    <phoneticPr fontId="4" type="noConversion"/>
  </si>
  <si>
    <t xml:space="preserve">26. 어업권 </t>
    <phoneticPr fontId="4" type="noConversion"/>
  </si>
  <si>
    <t xml:space="preserve">27. 어선어업허가 및 신고현황 </t>
    <phoneticPr fontId="4" type="noConversion"/>
  </si>
  <si>
    <t>28. 수산물 어획고</t>
    <phoneticPr fontId="4" type="noConversion"/>
  </si>
  <si>
    <t>29. 수산물가공품 생산량</t>
    <phoneticPr fontId="4" type="noConversion"/>
  </si>
  <si>
    <t>30. 수산물 생산량 및 판매금액</t>
    <phoneticPr fontId="4" type="noConversion"/>
  </si>
  <si>
    <t>31. 수산업협동조합 현황</t>
    <phoneticPr fontId="4" type="noConversion"/>
  </si>
  <si>
    <t>32. 친환경 농·축산물 출하현황</t>
    <phoneticPr fontId="4" type="noConversion"/>
  </si>
  <si>
    <t xml:space="preserve">  4-1. 미곡 </t>
    <phoneticPr fontId="4" type="noConversion"/>
  </si>
  <si>
    <t xml:space="preserve">  4-2. 맥류 </t>
    <phoneticPr fontId="4" type="noConversion"/>
  </si>
  <si>
    <t xml:space="preserve">  4-3. 잡곡 </t>
    <phoneticPr fontId="4" type="noConversion"/>
  </si>
  <si>
    <t xml:space="preserve">  4-4. 두류 </t>
    <phoneticPr fontId="4" type="noConversion"/>
  </si>
  <si>
    <t xml:space="preserve">  4-5. 서류 </t>
    <phoneticPr fontId="4" type="noConversion"/>
  </si>
  <si>
    <t xml:space="preserve"> 가. 근해어업 허가현황  </t>
    <phoneticPr fontId="4" type="noConversion"/>
  </si>
  <si>
    <t xml:space="preserve"> 나. 연안어업 처분건수(10톤 미만) </t>
    <phoneticPr fontId="4" type="noConversion"/>
  </si>
  <si>
    <t xml:space="preserve"> 다. 면허·신고어업 및 기타 허가어업 </t>
    <phoneticPr fontId="4" type="noConversion"/>
  </si>
  <si>
    <t>비고
Note</t>
    <phoneticPr fontId="34" type="noConversion"/>
  </si>
  <si>
    <t>Unit : households, head</t>
    <phoneticPr fontId="4" type="noConversion"/>
  </si>
  <si>
    <t>스키장
Ski slope</t>
    <phoneticPr fontId="4" type="noConversion"/>
  </si>
  <si>
    <t>골프장
Golf course</t>
    <phoneticPr fontId="4" type="noConversion"/>
  </si>
  <si>
    <t>연별 및
읍면별
Year &amp; 
Eup·Myeon</t>
    <phoneticPr fontId="4" type="noConversion"/>
  </si>
  <si>
    <t>단위 : M/T, 천원</t>
    <phoneticPr fontId="4" type="noConversion"/>
  </si>
  <si>
    <t>포획승인</t>
    <phoneticPr fontId="4" type="noConversion"/>
  </si>
  <si>
    <t>외교관·군인
Diplomat, military
personnel</t>
    <phoneticPr fontId="4" type="noConversion"/>
  </si>
  <si>
    <t>포획승인  
Permits of hunting</t>
    <phoneticPr fontId="4" type="noConversion"/>
  </si>
  <si>
    <t>수렵면허 
Hunting license</t>
    <phoneticPr fontId="4" type="noConversion"/>
  </si>
  <si>
    <t>비고</t>
    <phoneticPr fontId="4" type="noConversion"/>
  </si>
  <si>
    <t>주 : 2018년 자료부터 단위수정(백만원→천원)</t>
    <phoneticPr fontId="34" type="noConversion"/>
  </si>
  <si>
    <t>비고</t>
    <phoneticPr fontId="34" type="noConversion"/>
  </si>
  <si>
    <t>기타수산물 
 Other 
aquatic fisheries</t>
    <phoneticPr fontId="34" type="noConversion"/>
  </si>
  <si>
    <t>녹두  Green Beans</t>
    <phoneticPr fontId="4" type="noConversion"/>
  </si>
  <si>
    <t>기타  Other Pulses</t>
    <phoneticPr fontId="4" type="noConversion"/>
  </si>
  <si>
    <t>콩  Soybeans</t>
    <phoneticPr fontId="4" type="noConversion"/>
  </si>
  <si>
    <t xml:space="preserve">팥  Red Beans </t>
    <phoneticPr fontId="4" type="noConversion"/>
  </si>
  <si>
    <t>단위 : 발생건수(농가수)</t>
    <phoneticPr fontId="4" type="noConversion"/>
  </si>
  <si>
    <t>단위 : ha, ㎞, 개소</t>
    <phoneticPr fontId="4" type="noConversion"/>
  </si>
  <si>
    <t>unit : ha, ㎞, sites</t>
    <phoneticPr fontId="4" type="noConversion"/>
  </si>
  <si>
    <t>자료 : 산림과</t>
    <phoneticPr fontId="4" type="noConversion"/>
  </si>
  <si>
    <t>자료 : 산림과</t>
    <phoneticPr fontId="4" type="noConversion"/>
  </si>
  <si>
    <t>자료 : 산림과</t>
    <phoneticPr fontId="4" type="noConversion"/>
  </si>
  <si>
    <t>자료 : 산림과</t>
    <phoneticPr fontId="34" type="noConversion"/>
  </si>
  <si>
    <t>5. 채소류 생산량</t>
    <phoneticPr fontId="4" type="noConversion"/>
  </si>
  <si>
    <r>
      <t>수협
NFCF</t>
    </r>
    <r>
      <rPr>
        <vertAlign val="superscript"/>
        <sz val="9"/>
        <rFont val="굴림체"/>
        <family val="3"/>
        <charset val="129"/>
      </rPr>
      <t>*</t>
    </r>
    <phoneticPr fontId="35" type="noConversion"/>
  </si>
  <si>
    <t>27. 어선어업허가 및 신고현황(계속)</t>
    <phoneticPr fontId="34" type="noConversion"/>
  </si>
  <si>
    <t>27. Permits and Notifications of Boat Fishing(cont'd)</t>
    <phoneticPr fontId="3" type="noConversion"/>
  </si>
  <si>
    <t>마트매출액
Sales</t>
    <phoneticPr fontId="34" type="noConversion"/>
  </si>
  <si>
    <t>보험
Insurance</t>
    <phoneticPr fontId="34" type="noConversion"/>
  </si>
  <si>
    <t>연중대출실적
Credit business by the
whole year</t>
    <phoneticPr fontId="34" type="noConversion"/>
  </si>
  <si>
    <t>연말현재예금잔고
Balance in deposit as 
of year-end</t>
    <phoneticPr fontId="34" type="noConversion"/>
  </si>
  <si>
    <t>생산량 Produ-
ction</t>
    <phoneticPr fontId="4" type="noConversion"/>
  </si>
  <si>
    <t>1. Farm Households and Population</t>
    <phoneticPr fontId="4" type="noConversion"/>
  </si>
  <si>
    <t>3. Land Designated for Agricultural Promotion</t>
    <phoneticPr fontId="4" type="noConversion"/>
  </si>
  <si>
    <t>4-1. 미    곡  
4-1. Rice</t>
    <phoneticPr fontId="4" type="noConversion"/>
  </si>
  <si>
    <r>
      <t>4-</t>
    </r>
    <r>
      <rPr>
        <b/>
        <sz val="13"/>
        <rFont val="굴림체"/>
        <family val="3"/>
        <charset val="129"/>
      </rPr>
      <t xml:space="preserve">2. </t>
    </r>
    <r>
      <rPr>
        <b/>
        <sz val="14"/>
        <rFont val="굴림체"/>
        <family val="3"/>
        <charset val="129"/>
      </rPr>
      <t>맥    류  
4-2. Wheat and Barley</t>
    </r>
    <phoneticPr fontId="4" type="noConversion"/>
  </si>
  <si>
    <r>
      <t>4-</t>
    </r>
    <r>
      <rPr>
        <b/>
        <sz val="13"/>
        <rFont val="굴림체"/>
        <family val="3"/>
        <charset val="129"/>
      </rPr>
      <t>3.</t>
    </r>
    <r>
      <rPr>
        <b/>
        <sz val="14"/>
        <rFont val="굴림체"/>
        <family val="3"/>
        <charset val="129"/>
      </rPr>
      <t xml:space="preserve"> 잡    곡  
4-3. Miscellaneous Grains</t>
    </r>
    <phoneticPr fontId="4" type="noConversion"/>
  </si>
  <si>
    <r>
      <t>4-</t>
    </r>
    <r>
      <rPr>
        <b/>
        <sz val="13"/>
        <rFont val="굴림체"/>
        <family val="3"/>
        <charset val="129"/>
      </rPr>
      <t xml:space="preserve">4. </t>
    </r>
    <r>
      <rPr>
        <b/>
        <sz val="14"/>
        <rFont val="굴림체"/>
        <family val="3"/>
        <charset val="129"/>
      </rPr>
      <t>두    류  
4-4. Pulse</t>
    </r>
    <phoneticPr fontId="4" type="noConversion"/>
  </si>
  <si>
    <r>
      <t>4-</t>
    </r>
    <r>
      <rPr>
        <b/>
        <sz val="13"/>
        <rFont val="굴림체"/>
        <family val="3"/>
        <charset val="129"/>
      </rPr>
      <t>5</t>
    </r>
    <r>
      <rPr>
        <b/>
        <sz val="14"/>
        <rFont val="굴림체"/>
        <family val="3"/>
        <charset val="129"/>
      </rPr>
      <t>. 서    류  
4-5. Potatoes</t>
    </r>
    <phoneticPr fontId="4" type="noConversion"/>
  </si>
  <si>
    <t>5. 채소류 생산량(계속)
5. Vegetable Production(cont'd)</t>
    <phoneticPr fontId="34" type="noConversion"/>
  </si>
  <si>
    <t>6. 특용작물 생산량
6. Production of Oil Seeds and Cash Crops</t>
    <phoneticPr fontId="4" type="noConversion"/>
  </si>
  <si>
    <t>7. 과실류 생산량
7. Fruit Production</t>
    <phoneticPr fontId="4" type="noConversion"/>
  </si>
  <si>
    <t>8. 농업협동조합
8. Agricultural Cooperatives</t>
    <phoneticPr fontId="4" type="noConversion"/>
  </si>
  <si>
    <t>8. 농업협동조합(계속)
8. Agricultural Cooperatives(cont'd)</t>
    <phoneticPr fontId="34" type="noConversion"/>
  </si>
  <si>
    <t>9. 농업기계 보유현황(계속)
9. Agricultural Machinery Holdings(cont'd)</t>
    <phoneticPr fontId="4" type="noConversion"/>
  </si>
  <si>
    <t>10. Number of Livestock and Poultry and Livestock Farm</t>
    <phoneticPr fontId="4" type="noConversion"/>
  </si>
  <si>
    <t>12. Number of Veterinarians</t>
    <phoneticPr fontId="4" type="noConversion"/>
  </si>
  <si>
    <t>14. Production of Forestry Products</t>
    <phoneticPr fontId="34" type="noConversion"/>
  </si>
  <si>
    <t>15. 수    렵  
15. Hunting</t>
    <phoneticPr fontId="4" type="noConversion"/>
  </si>
  <si>
    <t>16. Hunting License Issues</t>
    <phoneticPr fontId="4" type="noConversion"/>
  </si>
  <si>
    <t>17. Erosion Control Projects</t>
    <phoneticPr fontId="4" type="noConversion"/>
  </si>
  <si>
    <t>18.  조    림
18. Reforestation</t>
    <phoneticPr fontId="4" type="noConversion"/>
  </si>
  <si>
    <t>19. 불법 산림훼손 피해현황
19. Umcontrolled Forest Damages by Cause</t>
    <phoneticPr fontId="4" type="noConversion"/>
  </si>
  <si>
    <t>20. 산림의 타용도 전용허가 현황
20. Forest Conversion by Use</t>
    <phoneticPr fontId="4" type="noConversion"/>
  </si>
  <si>
    <t>21. Forest Protected Areas</t>
    <phoneticPr fontId="34" type="noConversion"/>
  </si>
  <si>
    <t>23. 어선보유
23. Fishing Vessel Ownership</t>
    <phoneticPr fontId="3" type="noConversion"/>
  </si>
  <si>
    <t>23. 어선보유(계속)
23. Fishing Vessel Ownership(cont'd)</t>
    <phoneticPr fontId="34" type="noConversion"/>
  </si>
  <si>
    <t>24. 어항시설
24. Fishing Port Facilities</t>
    <phoneticPr fontId="3" type="noConversion"/>
  </si>
  <si>
    <t>24. 어항시설(계속)
24. Fishing Port Facilities(cont'd)</t>
    <phoneticPr fontId="34" type="noConversion"/>
  </si>
  <si>
    <t>25. 양식어업권
25. Cultured Fishery Licenses</t>
    <phoneticPr fontId="3" type="noConversion"/>
  </si>
  <si>
    <t>26. 어 업 권
26. Fishery Licenses</t>
    <phoneticPr fontId="3" type="noConversion"/>
  </si>
  <si>
    <t>27. 어선어업허가 및 신고현황
27. Permits and Notifications of Boat Fishing</t>
    <phoneticPr fontId="3" type="noConversion"/>
  </si>
  <si>
    <t>31. 수산업협동조합 현황(계속)
31. Fishery Cooperative Federation(cont'd)</t>
    <phoneticPr fontId="34" type="noConversion"/>
  </si>
  <si>
    <t>31. 수산업협동조합 현황
31. Fishery Cooperative Federation</t>
    <phoneticPr fontId="3" type="noConversion"/>
  </si>
  <si>
    <t>30. 수산물 생산량 및 판매금액
30. Cooperative Sales of Fishery Products</t>
    <phoneticPr fontId="3" type="noConversion"/>
  </si>
  <si>
    <t>30. 수산물 생산량 및 판매금액(계속)
30. Cooperative Sales of Fishery Products(cont'd)</t>
    <phoneticPr fontId="34" type="noConversion"/>
  </si>
  <si>
    <t>29. 수산물가공품 생산량
29. Production of Processed Fish Products</t>
    <phoneticPr fontId="3" type="noConversion"/>
  </si>
  <si>
    <t>28. 수산물 어획고
28. Fish Catches of Fishery Products</t>
    <phoneticPr fontId="3" type="noConversion"/>
  </si>
  <si>
    <t xml:space="preserve"> 27. 어선어업허가 및 신고현황(계속)
27. Permits and Notifications of Boat Fishing(cont'd)</t>
    <phoneticPr fontId="34" type="noConversion"/>
  </si>
  <si>
    <t>겸업
Part-time</t>
    <phoneticPr fontId="4" type="noConversion"/>
  </si>
  <si>
    <t xml:space="preserve">농가
Farm households  </t>
    <phoneticPr fontId="4" type="noConversion"/>
  </si>
  <si>
    <t xml:space="preserve">농가인구
Farm population  </t>
    <phoneticPr fontId="4" type="noConversion"/>
  </si>
  <si>
    <t>9. 농업기계 보유현황
9. Agricultural Machinery Holdings</t>
    <phoneticPr fontId="4" type="noConversion"/>
  </si>
  <si>
    <t>비고
Note</t>
    <phoneticPr fontId="34" type="noConversion"/>
  </si>
  <si>
    <r>
      <t xml:space="preserve">32. 친환경 농·축산물 출하현황
32. </t>
    </r>
    <r>
      <rPr>
        <b/>
        <sz val="12"/>
        <rFont val="굴림체"/>
        <family val="3"/>
        <charset val="129"/>
      </rPr>
      <t>Shipments of Eco-Friendly Agricultural·Livestock Products</t>
    </r>
    <phoneticPr fontId="4" type="noConversion"/>
  </si>
  <si>
    <t>12월 Dec.</t>
  </si>
  <si>
    <t xml:space="preserve"> 1월 Jan.</t>
  </si>
  <si>
    <t xml:space="preserve"> 2월 Feb.</t>
  </si>
  <si>
    <t xml:space="preserve"> 3월 Mar.</t>
  </si>
  <si>
    <t xml:space="preserve"> 4월 Apr.</t>
  </si>
  <si>
    <t xml:space="preserve"> 5월 May.</t>
  </si>
  <si>
    <t xml:space="preserve"> 6월 Jun.</t>
  </si>
  <si>
    <t xml:space="preserve"> 7월 Jul.</t>
  </si>
  <si>
    <t xml:space="preserve"> 8월 Aug.</t>
  </si>
  <si>
    <t xml:space="preserve"> 9월 Sept.</t>
  </si>
  <si>
    <t>10월 Oct.</t>
  </si>
  <si>
    <t>11월 Nov.</t>
  </si>
  <si>
    <t>-</t>
  </si>
  <si>
    <r>
      <rPr>
        <b/>
        <sz val="9"/>
        <rFont val="굴림체"/>
        <family val="3"/>
        <charset val="129"/>
      </rPr>
      <t>122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</si>
  <si>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산림유전자원
보호구역
Forest 
genetic
resources</t>
    <phoneticPr fontId="34" type="noConversion"/>
  </si>
  <si>
    <t>논
Paddy field</t>
    <phoneticPr fontId="4" type="noConversion"/>
  </si>
  <si>
    <t>밭
Upland</t>
    <phoneticPr fontId="4" type="noConversion"/>
  </si>
  <si>
    <t>참외  Melons</t>
    <phoneticPr fontId="4" type="noConversion"/>
  </si>
  <si>
    <t>기타  Other Fruit</t>
    <phoneticPr fontId="34" type="noConversion"/>
  </si>
  <si>
    <t>unit : number</t>
    <phoneticPr fontId="4" type="noConversion"/>
  </si>
  <si>
    <t>농용트랙터 
Farm Tractor</t>
    <phoneticPr fontId="4" type="noConversion"/>
  </si>
  <si>
    <t>대형
Large</t>
    <phoneticPr fontId="4" type="noConversion"/>
  </si>
  <si>
    <t>스피드
스프레이어
(SS기)
Speed splayer</t>
    <phoneticPr fontId="4" type="noConversion"/>
  </si>
  <si>
    <t>관리기
Cultivator</t>
    <phoneticPr fontId="4" type="noConversion"/>
  </si>
  <si>
    <t>3조 이하
3 rows and less</t>
    <phoneticPr fontId="4" type="noConversion"/>
  </si>
  <si>
    <t>4조
4 rows</t>
    <phoneticPr fontId="4" type="noConversion"/>
  </si>
  <si>
    <t>5조 이상
5 rows and more</t>
    <phoneticPr fontId="4" type="noConversion"/>
  </si>
  <si>
    <t>11. Cases of infectious Livestock Diseases</t>
    <phoneticPr fontId="4" type="noConversion"/>
  </si>
  <si>
    <t>Unit : household</t>
    <phoneticPr fontId="4" type="noConversion"/>
  </si>
  <si>
    <t>단위 : 개별</t>
    <phoneticPr fontId="34" type="noConversion"/>
  </si>
  <si>
    <t>Unit : item specific</t>
    <phoneticPr fontId="34" type="noConversion"/>
  </si>
  <si>
    <t>수실
Nut and fruits
(kg)</t>
    <phoneticPr fontId="34" type="noConversion"/>
  </si>
  <si>
    <t>농용자재
Farm material
(Ton)</t>
    <phoneticPr fontId="34" type="noConversion"/>
  </si>
  <si>
    <t>섬유원료
Fiber
(kg)</t>
    <phoneticPr fontId="34" type="noConversion"/>
  </si>
  <si>
    <t>unit : ha, thousand seedlings</t>
    <phoneticPr fontId="4" type="noConversion"/>
  </si>
  <si>
    <t>경제림 조성
Commercial forest</t>
    <phoneticPr fontId="4" type="noConversion"/>
  </si>
  <si>
    <t>큰나무조림
Mature forest</t>
    <phoneticPr fontId="4" type="noConversion"/>
  </si>
  <si>
    <t>지역특화조림
Regionally specialized forest</t>
    <phoneticPr fontId="4" type="noConversion"/>
  </si>
  <si>
    <t>미세먼지 저감 조림
Fine dust-reducing forest</t>
    <phoneticPr fontId="4" type="noConversion"/>
  </si>
  <si>
    <t>밀원수림 조성
Bee forage forest</t>
    <phoneticPr fontId="4" type="noConversion"/>
  </si>
  <si>
    <t>도벌
Secret logging</t>
    <phoneticPr fontId="4" type="noConversion"/>
  </si>
  <si>
    <t>무허가벌채
Unlicensed cutting</t>
    <phoneticPr fontId="34" type="noConversion"/>
  </si>
  <si>
    <t>Unit : number, ton</t>
    <phoneticPr fontId="34" type="noConversion"/>
  </si>
  <si>
    <t>동력  
Power</t>
    <phoneticPr fontId="4" type="noConversion"/>
  </si>
  <si>
    <t>무동력 
Non-power</t>
    <phoneticPr fontId="34" type="noConversion"/>
  </si>
  <si>
    <t>1∼5톤
미만
1~less than 
5 tons</t>
    <phoneticPr fontId="4" type="noConversion"/>
  </si>
  <si>
    <t>5∼10톤
미만
5~less than 10 tons</t>
    <phoneticPr fontId="4" type="noConversion"/>
  </si>
  <si>
    <t>10∼20톤
미만
10 ~less than 20 tons</t>
    <phoneticPr fontId="4" type="noConversion"/>
  </si>
  <si>
    <t>20∼30톤
미만
20 ~less than 30 tons</t>
    <phoneticPr fontId="4" type="noConversion"/>
  </si>
  <si>
    <t>30∼50톤
미만
30 ~less than 50 tons</t>
    <phoneticPr fontId="4" type="noConversion"/>
  </si>
  <si>
    <t>50∼100톤
미만
50 ~less than 100 tons</t>
    <phoneticPr fontId="4" type="noConversion"/>
  </si>
  <si>
    <t>100톤
이상
100 tons or lager</t>
    <phoneticPr fontId="4" type="noConversion"/>
  </si>
  <si>
    <t>단위 : 천원</t>
    <phoneticPr fontId="34" type="noConversion"/>
  </si>
  <si>
    <t>unit : thousand won</t>
    <phoneticPr fontId="34" type="noConversion"/>
  </si>
  <si>
    <t>단위 : 천원</t>
    <phoneticPr fontId="4" type="noConversion"/>
  </si>
  <si>
    <t>Unit : thousand won</t>
    <phoneticPr fontId="34" type="noConversion"/>
  </si>
  <si>
    <t>Unit : thousand won</t>
    <phoneticPr fontId="34" type="noConversion"/>
  </si>
  <si>
    <t>건수
No.of cases</t>
    <phoneticPr fontId="34" type="noConversion"/>
  </si>
  <si>
    <t>건수
No.of cases</t>
    <phoneticPr fontId="34" type="noConversion"/>
  </si>
  <si>
    <t>건수
No.of cases</t>
    <phoneticPr fontId="34" type="noConversion"/>
  </si>
  <si>
    <t>농가수
No. of households</t>
    <phoneticPr fontId="34" type="noConversion"/>
  </si>
  <si>
    <t>농가수
No. of households</t>
    <phoneticPr fontId="34" type="noConversion"/>
  </si>
  <si>
    <t>농가수
No. of households</t>
    <phoneticPr fontId="34" type="noConversion"/>
  </si>
  <si>
    <t>농가수
No. of households</t>
    <phoneticPr fontId="34" type="noConversion"/>
  </si>
  <si>
    <t>면적
Total 
area</t>
    <phoneticPr fontId="34" type="noConversion"/>
  </si>
  <si>
    <t>면적
Total 
area</t>
    <phoneticPr fontId="34" type="noConversion"/>
  </si>
  <si>
    <t>자료 : 농촌지원과</t>
    <phoneticPr fontId="34" type="noConversion"/>
  </si>
  <si>
    <t>자료 : 농촌지원과</t>
    <phoneticPr fontId="35" type="noConversion"/>
  </si>
  <si>
    <t>자료 : 농촌지원과</t>
    <phoneticPr fontId="35" type="noConversion"/>
  </si>
  <si>
    <t>단위 : 명, ㎏, 백만원</t>
    <phoneticPr fontId="4" type="noConversion"/>
  </si>
  <si>
    <t>자료 : 관내 지역농협</t>
    <phoneticPr fontId="34" type="noConversion"/>
  </si>
  <si>
    <t>자료 : 관내 지역농협</t>
    <phoneticPr fontId="34" type="noConversion"/>
  </si>
  <si>
    <t>영덕</t>
    <phoneticPr fontId="34" type="noConversion"/>
  </si>
  <si>
    <t>강구</t>
    <phoneticPr fontId="34" type="noConversion"/>
  </si>
  <si>
    <t>영해</t>
    <phoneticPr fontId="34" type="noConversion"/>
  </si>
  <si>
    <t>북영덕</t>
    <phoneticPr fontId="34" type="noConversion"/>
  </si>
  <si>
    <t>자료 : 농촌지원과</t>
    <phoneticPr fontId="34" type="noConversion"/>
  </si>
  <si>
    <t>Unit : person, ㎏, million won</t>
    <phoneticPr fontId="34" type="noConversion"/>
  </si>
  <si>
    <t>주 : 2020년부터 단위 수정(천원→백만원)</t>
    <phoneticPr fontId="34" type="noConversion"/>
  </si>
  <si>
    <t>자료 : 농축산과</t>
    <phoneticPr fontId="3" type="noConversion"/>
  </si>
  <si>
    <r>
      <t xml:space="preserve">Agriculture </t>
    </r>
    <r>
      <rPr>
        <b/>
        <sz val="16"/>
        <rFont val="맑은 고딕"/>
        <family val="3"/>
        <charset val="129"/>
      </rPr>
      <t>∙</t>
    </r>
    <r>
      <rPr>
        <b/>
        <sz val="16"/>
        <rFont val="굴림체"/>
        <family val="3"/>
        <charset val="129"/>
      </rPr>
      <t xml:space="preserve"> Forestry </t>
    </r>
    <r>
      <rPr>
        <b/>
        <sz val="16"/>
        <rFont val="맑은 고딕"/>
        <family val="3"/>
        <charset val="129"/>
      </rPr>
      <t>∙</t>
    </r>
    <r>
      <rPr>
        <b/>
        <sz val="16"/>
        <rFont val="굴림체"/>
        <family val="3"/>
        <charset val="129"/>
      </rPr>
      <t xml:space="preserve"> Fisheries</t>
    </r>
    <phoneticPr fontId="4" type="noConversion"/>
  </si>
  <si>
    <t>2 0 2 1</t>
    <phoneticPr fontId="4" type="noConversion"/>
  </si>
  <si>
    <t>2. Area of Cultivated Land</t>
    <phoneticPr fontId="4" type="noConversion"/>
  </si>
  <si>
    <t xml:space="preserve">자료 : 통계청,「농림어업조사」,
 「농림어업총조사(5,0년)」 
               </t>
    <phoneticPr fontId="4" type="noConversion"/>
  </si>
  <si>
    <t>2 0 2 1</t>
    <phoneticPr fontId="34" type="noConversion"/>
  </si>
  <si>
    <t>2 0 2 0</t>
    <phoneticPr fontId="34" type="noConversion"/>
  </si>
  <si>
    <t>불법산지적용
Illegal conversion of forest 
to other uses</t>
    <phoneticPr fontId="42" type="noConversion"/>
  </si>
  <si>
    <t>2 0 1 9</t>
    <phoneticPr fontId="34" type="noConversion"/>
  </si>
  <si>
    <t>주 : 2018년 자료부터 단위수정(백만원-&gt;천원)</t>
    <phoneticPr fontId="34" type="noConversion"/>
  </si>
  <si>
    <t>주 : 2018년 자료부터 단위수정(백만원-&gt;천원)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</si>
  <si>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103</t>
    </r>
    <phoneticPr fontId="4" type="noConversion"/>
  </si>
  <si>
    <t>논
Paddy field</t>
    <phoneticPr fontId="4" type="noConversion"/>
  </si>
  <si>
    <t>밭
Upland</t>
    <phoneticPr fontId="4" type="noConversion"/>
  </si>
  <si>
    <t>4. 식량작물 생산량(정곡)
4. Production of Food Grains(Milled Crops)</t>
    <phoneticPr fontId="4" type="noConversion"/>
  </si>
  <si>
    <t>논 벼  Paddy Rice</t>
    <phoneticPr fontId="4" type="noConversion"/>
  </si>
  <si>
    <t>밭 벼  Upland Rice</t>
    <phoneticPr fontId="4" type="noConversion"/>
  </si>
  <si>
    <t>기타  Other Miscellaneous grains</t>
    <phoneticPr fontId="34" type="noConversion"/>
  </si>
  <si>
    <t xml:space="preserve">농산물
건조기
Agricult-ural dryer 
</t>
    <phoneticPr fontId="4" type="noConversion"/>
  </si>
  <si>
    <t>사육농장 Farm</t>
    <phoneticPr fontId="4" type="noConversion"/>
  </si>
  <si>
    <t>사육농장 Farm</t>
    <phoneticPr fontId="4" type="noConversion"/>
  </si>
  <si>
    <t>사육가구
House-
hold</t>
    <phoneticPr fontId="4" type="noConversion"/>
  </si>
  <si>
    <t>마리수
Head</t>
    <phoneticPr fontId="4" type="noConversion"/>
  </si>
  <si>
    <t>마리수
Head</t>
    <phoneticPr fontId="4" type="noConversion"/>
  </si>
  <si>
    <t>마리수
Head</t>
    <phoneticPr fontId="4" type="noConversion"/>
  </si>
  <si>
    <t>사육가구
House-
hold</t>
    <phoneticPr fontId="4" type="noConversion"/>
  </si>
  <si>
    <t>사육가구
House-
hold</t>
    <phoneticPr fontId="4" type="noConversion"/>
  </si>
  <si>
    <t>마리수
Head</t>
    <phoneticPr fontId="4" type="noConversion"/>
  </si>
  <si>
    <t>마리수
Head</t>
    <phoneticPr fontId="4" type="noConversion"/>
  </si>
  <si>
    <t>사육가구
House-
hold</t>
    <phoneticPr fontId="4" type="noConversion"/>
  </si>
  <si>
    <t>용재
Timber
(㎥)</t>
    <phoneticPr fontId="34" type="noConversion"/>
  </si>
  <si>
    <t>톤수  
Gross tonnage</t>
    <phoneticPr fontId="4" type="noConversion"/>
  </si>
  <si>
    <t>톤수  
Gross tonnage</t>
    <phoneticPr fontId="4" type="noConversion"/>
  </si>
  <si>
    <t>Unit : M/T, 1,000 won</t>
    <phoneticPr fontId="34" type="noConversion"/>
  </si>
  <si>
    <t>갑각류  
Crustacean</t>
    <phoneticPr fontId="34" type="noConversion"/>
  </si>
  <si>
    <t>2 0 1 9</t>
    <phoneticPr fontId="34" type="noConversion"/>
  </si>
  <si>
    <t>2 0 2 2</t>
    <phoneticPr fontId="4" type="noConversion"/>
  </si>
  <si>
    <t>2 0 1 9</t>
    <phoneticPr fontId="4" type="noConversion"/>
  </si>
  <si>
    <t>2 0 2 0</t>
    <phoneticPr fontId="4" type="noConversion"/>
  </si>
  <si>
    <t>2 0 2 1</t>
    <phoneticPr fontId="4" type="noConversion"/>
  </si>
  <si>
    <t>2 0 2 1</t>
    <phoneticPr fontId="34" type="noConversion"/>
  </si>
  <si>
    <t>2 0 2 2</t>
    <phoneticPr fontId="34" type="noConversion"/>
  </si>
  <si>
    <t>2 0 2 2</t>
    <phoneticPr fontId="34" type="noConversion"/>
  </si>
  <si>
    <t>2 0 2 0</t>
    <phoneticPr fontId="34" type="noConversion"/>
  </si>
  <si>
    <t xml:space="preserve">2 0 2 0 </t>
    <phoneticPr fontId="34" type="noConversion"/>
  </si>
  <si>
    <t>22. 어가 및 어가인구
22. Fishery Households and Fishery Households Population</t>
    <phoneticPr fontId="3" type="noConversion"/>
  </si>
  <si>
    <t>해수면어업 Marine Fisheries</t>
    <phoneticPr fontId="34" type="noConversion"/>
  </si>
  <si>
    <t>단위 : 가구, 명</t>
    <phoneticPr fontId="4" type="noConversion"/>
  </si>
  <si>
    <t>Unit : household, person</t>
    <phoneticPr fontId="34" type="noConversion"/>
  </si>
  <si>
    <t>연별
Year</t>
    <phoneticPr fontId="34" type="noConversion"/>
  </si>
  <si>
    <t>어가  Fishery households</t>
    <phoneticPr fontId="34" type="noConversion"/>
  </si>
  <si>
    <t>합  계
Total</t>
    <phoneticPr fontId="123" type="noConversion"/>
  </si>
  <si>
    <t>전   업
Full time</t>
    <phoneticPr fontId="34" type="noConversion"/>
  </si>
  <si>
    <t>겸업 Part time</t>
    <phoneticPr fontId="34" type="noConversion"/>
  </si>
  <si>
    <t>제1종
class 1</t>
    <phoneticPr fontId="123" type="noConversion"/>
  </si>
  <si>
    <t>제2종
class 2</t>
    <phoneticPr fontId="123" type="noConversion"/>
  </si>
  <si>
    <t>2 0 0 0</t>
    <phoneticPr fontId="123" type="noConversion"/>
  </si>
  <si>
    <t>2 0 0 5</t>
    <phoneticPr fontId="123" type="noConversion"/>
  </si>
  <si>
    <t>2 0 1 0</t>
    <phoneticPr fontId="123" type="noConversion"/>
  </si>
  <si>
    <t>2 0 1 5</t>
    <phoneticPr fontId="123" type="noConversion"/>
  </si>
  <si>
    <t>연별
Year</t>
    <phoneticPr fontId="34" type="noConversion"/>
  </si>
  <si>
    <t>어가인구  Fishery population</t>
    <phoneticPr fontId="34" type="noConversion"/>
  </si>
  <si>
    <t>어업종사자  Fishery workers</t>
    <phoneticPr fontId="34" type="noConversion"/>
  </si>
  <si>
    <t>남
Male</t>
    <phoneticPr fontId="123" type="noConversion"/>
  </si>
  <si>
    <t>여
Female</t>
    <phoneticPr fontId="123" type="noConversion"/>
  </si>
  <si>
    <t>여
Female</t>
    <phoneticPr fontId="123" type="noConversion"/>
  </si>
  <si>
    <t>합 계
Total</t>
    <phoneticPr fontId="123" type="noConversion"/>
  </si>
  <si>
    <t>호당인구
Person per household</t>
    <phoneticPr fontId="123" type="noConversion"/>
  </si>
  <si>
    <t>호당종사자
Worker per household</t>
    <phoneticPr fontId="123" type="noConversion"/>
  </si>
  <si>
    <t>2 0 0 0</t>
    <phoneticPr fontId="123" type="noConversion"/>
  </si>
  <si>
    <t>2 0 1 0</t>
    <phoneticPr fontId="123" type="noConversion"/>
  </si>
  <si>
    <t>2 0 2 0</t>
    <phoneticPr fontId="34" type="noConversion"/>
  </si>
  <si>
    <t>자료 : 해양수산과</t>
    <phoneticPr fontId="34" type="noConversion"/>
  </si>
  <si>
    <t>22. 어가 및 어가인구(해수면어업)</t>
    <phoneticPr fontId="4" type="noConversion"/>
  </si>
  <si>
    <r>
      <rPr>
        <b/>
        <sz val="9"/>
        <rFont val="굴림체"/>
        <family val="3"/>
        <charset val="129"/>
      </rPr>
      <t>104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</si>
  <si>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118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</si>
  <si>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128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</si>
  <si>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강구수협</t>
  </si>
  <si>
    <t>북부수협</t>
  </si>
  <si>
    <t>과채류  Fruit-bearing Vegetables</t>
  </si>
  <si>
    <t>엽채류   Leafy and stem Vegetables</t>
  </si>
  <si>
    <t>연별
Year</t>
  </si>
  <si>
    <t>조미채소류</t>
  </si>
  <si>
    <t>근채류   Root Vegetables</t>
  </si>
  <si>
    <t>호박  Pumpkins</t>
  </si>
  <si>
    <t>가지  Eggplant</t>
  </si>
  <si>
    <t>토마토  Tomatoes</t>
  </si>
  <si>
    <t>딸기 Strawberries</t>
  </si>
  <si>
    <t>양배추  Cabbage</t>
  </si>
  <si>
    <t>상추  Lettuce</t>
  </si>
  <si>
    <t>미나리  Dropwort</t>
  </si>
  <si>
    <t>양파  Onions</t>
  </si>
  <si>
    <t>무  White Radish</t>
  </si>
  <si>
    <t>당근  Carrots</t>
  </si>
  <si>
    <t>면적
Area</t>
  </si>
  <si>
    <t>생산량
 Production</t>
  </si>
  <si>
    <t>생산량 
 Produ-
ction</t>
  </si>
  <si>
    <t>생산량 
 Production</t>
  </si>
  <si>
    <r>
      <t xml:space="preserve">Ⅵ. Agriculture, Forestry and Fisheries  </t>
    </r>
    <r>
      <rPr>
        <b/>
        <sz val="9"/>
        <rFont val="굴림체"/>
        <family val="3"/>
        <charset val="129"/>
      </rPr>
      <t>97</t>
    </r>
    <phoneticPr fontId="4" type="noConversion"/>
  </si>
  <si>
    <r>
      <rPr>
        <b/>
        <sz val="9"/>
        <rFont val="굴림체"/>
        <family val="3"/>
        <charset val="129"/>
      </rPr>
      <t>100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</si>
  <si>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108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</si>
  <si>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112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</si>
  <si>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114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</si>
  <si>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116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</si>
  <si>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119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</si>
  <si>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121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</si>
  <si>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127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</si>
  <si>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131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</si>
  <si>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133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</si>
  <si>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135</t>
    </r>
    <phoneticPr fontId="4" type="noConversion"/>
  </si>
  <si>
    <t>2 0 2 1</t>
    <phoneticPr fontId="34" type="noConversion"/>
  </si>
  <si>
    <t>2 0 2 3</t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</si>
  <si>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95</t>
    </r>
    <phoneticPr fontId="4" type="noConversion"/>
  </si>
  <si>
    <r>
      <rPr>
        <b/>
        <sz val="9"/>
        <rFont val="굴림체"/>
        <family val="3"/>
        <charset val="129"/>
      </rPr>
      <t>96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</si>
  <si>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2 0 1 9</t>
    <phoneticPr fontId="4" type="noConversion"/>
  </si>
  <si>
    <t>2 0 2 1</t>
    <phoneticPr fontId="4" type="noConversion"/>
  </si>
  <si>
    <t>2 0 2 2</t>
    <phoneticPr fontId="4" type="noConversion"/>
  </si>
  <si>
    <t>2 0 2 3</t>
    <phoneticPr fontId="4" type="noConversion"/>
  </si>
  <si>
    <t>2 0 2 1</t>
    <phoneticPr fontId="34" type="noConversion"/>
  </si>
  <si>
    <t>2 0 2 2</t>
    <phoneticPr fontId="34" type="noConversion"/>
  </si>
  <si>
    <t>2 0 2 3</t>
    <phoneticPr fontId="34" type="noConversion"/>
  </si>
  <si>
    <r>
      <rPr>
        <b/>
        <sz val="9"/>
        <rFont val="굴림체"/>
        <family val="3"/>
        <charset val="129"/>
      </rPr>
      <t>98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</si>
  <si>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2 0 2 3</t>
    <phoneticPr fontId="34" type="noConversion"/>
  </si>
  <si>
    <t>2 0 1 9</t>
    <phoneticPr fontId="34" type="noConversion"/>
  </si>
  <si>
    <t>2 0 2 0</t>
    <phoneticPr fontId="34" type="noConversion"/>
  </si>
  <si>
    <t>2 0 2 1</t>
    <phoneticPr fontId="34" type="noConversion"/>
  </si>
  <si>
    <t>2 0 2 2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</si>
  <si>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99</t>
    </r>
    <phoneticPr fontId="4" type="noConversion"/>
  </si>
  <si>
    <t>2 0 2 1</t>
    <phoneticPr fontId="34" type="noConversion"/>
  </si>
  <si>
    <t>2 0 1 9</t>
    <phoneticPr fontId="34" type="noConversion"/>
  </si>
  <si>
    <t>2 0 2 2</t>
    <phoneticPr fontId="34" type="noConversion"/>
  </si>
  <si>
    <t>2 0 2 3</t>
    <phoneticPr fontId="34" type="noConversion"/>
  </si>
  <si>
    <t>2 0 1 9</t>
    <phoneticPr fontId="34" type="noConversion"/>
  </si>
  <si>
    <t>2 0 2 0</t>
    <phoneticPr fontId="34" type="noConversion"/>
  </si>
  <si>
    <t>2 0 2 2</t>
    <phoneticPr fontId="34" type="noConversion"/>
  </si>
  <si>
    <t>2 0 2 3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</si>
  <si>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101</t>
    </r>
    <phoneticPr fontId="4" type="noConversion"/>
  </si>
  <si>
    <t>2 0 2 3</t>
    <phoneticPr fontId="34" type="noConversion"/>
  </si>
  <si>
    <t>2 0 1 9</t>
    <phoneticPr fontId="4" type="noConversion"/>
  </si>
  <si>
    <t>2 0 2 0</t>
    <phoneticPr fontId="4" type="noConversion"/>
  </si>
  <si>
    <t>2 0 2 2</t>
    <phoneticPr fontId="4" type="noConversion"/>
  </si>
  <si>
    <t>2 0 2 3</t>
    <phoneticPr fontId="4" type="noConversion"/>
  </si>
  <si>
    <t>2 0 1 9</t>
    <phoneticPr fontId="4" type="noConversion"/>
  </si>
  <si>
    <t>2 0 2 0</t>
    <phoneticPr fontId="4" type="noConversion"/>
  </si>
  <si>
    <t xml:space="preserve"> 2 0 2 1</t>
    <phoneticPr fontId="4" type="noConversion"/>
  </si>
  <si>
    <t>2 0 2 2</t>
    <phoneticPr fontId="4" type="noConversion"/>
  </si>
  <si>
    <r>
      <rPr>
        <b/>
        <sz val="9"/>
        <rFont val="굴림체"/>
        <family val="3"/>
        <charset val="129"/>
      </rPr>
      <t>102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</si>
  <si>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2 0 2 0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</si>
  <si>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105</t>
    </r>
    <phoneticPr fontId="4" type="noConversion"/>
  </si>
  <si>
    <r>
      <rPr>
        <b/>
        <sz val="9"/>
        <rFont val="굴림체"/>
        <family val="3"/>
        <charset val="129"/>
      </rPr>
      <t>106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</si>
  <si>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2 0 2 0</t>
    <phoneticPr fontId="34" type="noConversion"/>
  </si>
  <si>
    <t>2 0 2 3</t>
    <phoneticPr fontId="34" type="noConversion"/>
  </si>
  <si>
    <t>2 0 2 2</t>
    <phoneticPr fontId="34" type="noConversion"/>
  </si>
  <si>
    <t>2 0 2 3</t>
    <phoneticPr fontId="34" type="noConversion"/>
  </si>
  <si>
    <t>2 0 2 1</t>
    <phoneticPr fontId="34" type="noConversion"/>
  </si>
  <si>
    <t>2 0 2 3</t>
    <phoneticPr fontId="34" type="noConversion"/>
  </si>
  <si>
    <t>2 0 1 9</t>
    <phoneticPr fontId="34" type="noConversion"/>
  </si>
  <si>
    <t>2 0 2 0</t>
    <phoneticPr fontId="34" type="noConversion"/>
  </si>
  <si>
    <t>2 0 2 1</t>
    <phoneticPr fontId="34" type="noConversion"/>
  </si>
  <si>
    <t>2 0 2 3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</si>
  <si>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107</t>
    </r>
    <phoneticPr fontId="4" type="noConversion"/>
  </si>
  <si>
    <t>2 0 2 2</t>
    <phoneticPr fontId="34" type="noConversion"/>
  </si>
  <si>
    <t>2 0 2 3</t>
    <phoneticPr fontId="34" type="noConversion"/>
  </si>
  <si>
    <t>2 0 2 2</t>
    <phoneticPr fontId="34" type="noConversion"/>
  </si>
  <si>
    <t>2 0 2 3</t>
    <phoneticPr fontId="34" type="noConversion"/>
  </si>
  <si>
    <t>2 0 2 2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</si>
  <si>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109</t>
    </r>
    <phoneticPr fontId="4" type="noConversion"/>
  </si>
  <si>
    <r>
      <rPr>
        <b/>
        <sz val="9"/>
        <rFont val="굴림체"/>
        <family val="3"/>
        <charset val="129"/>
      </rPr>
      <t>110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</si>
  <si>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2 0 1 9</t>
    <phoneticPr fontId="34" type="noConversion"/>
  </si>
  <si>
    <t>2 0 2 0</t>
    <phoneticPr fontId="34" type="noConversion"/>
  </si>
  <si>
    <t>2 0 2 1</t>
    <phoneticPr fontId="34" type="noConversion"/>
  </si>
  <si>
    <t>2 0 2 2</t>
    <phoneticPr fontId="34" type="noConversion"/>
  </si>
  <si>
    <t>2 0 2 3</t>
    <phoneticPr fontId="34" type="noConversion"/>
  </si>
  <si>
    <r>
      <t xml:space="preserve">Ⅵ. Agriculture, Forestry and Fisheries </t>
    </r>
    <r>
      <rPr>
        <b/>
        <sz val="9"/>
        <rFont val="굴림체"/>
        <family val="3"/>
        <charset val="129"/>
      </rPr>
      <t>111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</si>
  <si>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113</t>
    </r>
    <phoneticPr fontId="4" type="noConversion"/>
  </si>
  <si>
    <t>2 0 2 2</t>
    <phoneticPr fontId="34" type="noConversion"/>
  </si>
  <si>
    <t>2 0 2 3</t>
    <phoneticPr fontId="34" type="noConversion"/>
  </si>
  <si>
    <t>2 0 2 3</t>
    <phoneticPr fontId="34" type="noConversion"/>
  </si>
  <si>
    <t>2 0 2 2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</si>
  <si>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115</t>
    </r>
    <phoneticPr fontId="4" type="noConversion"/>
  </si>
  <si>
    <t>2 0 2 3</t>
    <phoneticPr fontId="34" type="noConversion"/>
  </si>
  <si>
    <t>2 0 2 2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</si>
  <si>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117</t>
    </r>
    <phoneticPr fontId="4" type="noConversion"/>
  </si>
  <si>
    <t>2 0 2 3</t>
    <phoneticPr fontId="34" type="noConversion"/>
  </si>
  <si>
    <t>2 0 2 2</t>
    <phoneticPr fontId="34" type="noConversion"/>
  </si>
  <si>
    <t>2 0 2 3</t>
    <phoneticPr fontId="4" type="noConversion"/>
  </si>
  <si>
    <t>2 0 2 2</t>
    <phoneticPr fontId="4" type="noConversion"/>
  </si>
  <si>
    <t>2 0 2 2</t>
    <phoneticPr fontId="4" type="noConversion"/>
  </si>
  <si>
    <r>
      <rPr>
        <b/>
        <sz val="9"/>
        <rFont val="굴림체"/>
        <family val="3"/>
        <charset val="129"/>
      </rPr>
      <t>120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</si>
  <si>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2 0 2 3</t>
    <phoneticPr fontId="4" type="noConversion"/>
  </si>
  <si>
    <t>2 0 2 2</t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</si>
  <si>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123</t>
    </r>
    <phoneticPr fontId="4" type="noConversion"/>
  </si>
  <si>
    <t>2 0 2 3</t>
    <phoneticPr fontId="34" type="noConversion"/>
  </si>
  <si>
    <r>
      <rPr>
        <b/>
        <sz val="9"/>
        <rFont val="굴림체"/>
        <family val="3"/>
        <charset val="129"/>
      </rPr>
      <t>124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</si>
  <si>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2 0 2 2</t>
    <phoneticPr fontId="4" type="noConversion"/>
  </si>
  <si>
    <t>2 0 2 3</t>
    <phoneticPr fontId="4" type="noConversion"/>
  </si>
  <si>
    <r>
      <t xml:space="preserve">Ⅵ. Agriculture, Forestry and Fisheries </t>
    </r>
    <r>
      <rPr>
        <b/>
        <sz val="9"/>
        <rFont val="굴림체"/>
        <family val="3"/>
        <charset val="129"/>
      </rPr>
      <t xml:space="preserve"> 125</t>
    </r>
    <phoneticPr fontId="4" type="noConversion"/>
  </si>
  <si>
    <t>2 0 2 2</t>
    <phoneticPr fontId="34" type="noConversion"/>
  </si>
  <si>
    <r>
      <rPr>
        <b/>
        <sz val="9"/>
        <rFont val="굴림체"/>
        <family val="3"/>
        <charset val="129"/>
      </rPr>
      <t>126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</si>
  <si>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129</t>
    </r>
    <phoneticPr fontId="4" type="noConversion"/>
  </si>
  <si>
    <r>
      <rPr>
        <b/>
        <sz val="9"/>
        <rFont val="굴림체"/>
        <family val="3"/>
        <charset val="129"/>
      </rPr>
      <t>130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</si>
  <si>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132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</si>
  <si>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2 0 2 2</t>
    <phoneticPr fontId="34" type="noConversion"/>
  </si>
  <si>
    <t>2 0 2 3</t>
    <phoneticPr fontId="34" type="noConversion"/>
  </si>
  <si>
    <r>
      <rPr>
        <b/>
        <sz val="9"/>
        <rFont val="굴림체"/>
        <family val="3"/>
        <charset val="129"/>
      </rPr>
      <t>134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</si>
  <si>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rPr>
        <b/>
        <sz val="9"/>
        <rFont val="굴림체"/>
        <family val="3"/>
        <charset val="129"/>
      </rPr>
      <t>136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</si>
  <si>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137</t>
    </r>
    <phoneticPr fontId="4" type="noConversion"/>
  </si>
  <si>
    <r>
      <rPr>
        <b/>
        <sz val="9"/>
        <rFont val="굴림체"/>
        <family val="3"/>
        <charset val="129"/>
      </rPr>
      <t>138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</si>
  <si>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2 0 2 2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</si>
  <si>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139</t>
    </r>
    <phoneticPr fontId="4" type="noConversion"/>
  </si>
  <si>
    <t>2 0 2 2</t>
    <phoneticPr fontId="34" type="noConversion"/>
  </si>
  <si>
    <r>
      <rPr>
        <b/>
        <sz val="9"/>
        <rFont val="굴림체"/>
        <family val="3"/>
        <charset val="129"/>
      </rPr>
      <t>140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</si>
  <si>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141</t>
    </r>
    <phoneticPr fontId="4" type="noConversion"/>
  </si>
  <si>
    <r>
      <rPr>
        <b/>
        <sz val="9"/>
        <rFont val="굴림체"/>
        <family val="3"/>
        <charset val="129"/>
      </rPr>
      <t>142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</si>
  <si>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t>2 0 2 2</t>
    <phoneticPr fontId="34" type="noConversion"/>
  </si>
  <si>
    <t>2 0 2 2</t>
    <phoneticPr fontId="34" type="noConversion"/>
  </si>
  <si>
    <t>2 0 2 3</t>
    <phoneticPr fontId="3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</si>
  <si>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143</t>
    </r>
    <phoneticPr fontId="4" type="noConversion"/>
  </si>
  <si>
    <r>
      <rPr>
        <b/>
        <sz val="9"/>
        <rFont val="굴림체"/>
        <family val="3"/>
        <charset val="129"/>
      </rPr>
      <t>144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</si>
  <si>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145</t>
    </r>
    <phoneticPr fontId="4" type="noConversion"/>
  </si>
  <si>
    <r>
      <rPr>
        <b/>
        <sz val="9"/>
        <rFont val="굴림체"/>
        <family val="3"/>
        <charset val="129"/>
      </rPr>
      <t>146</t>
    </r>
    <r>
      <rPr>
        <sz val="9"/>
        <rFont val="굴림체"/>
        <family val="3"/>
        <charset val="129"/>
      </rPr>
      <t xml:space="preserve"> Ⅵ. 농림수산업 </t>
    </r>
    <phoneticPr fontId="4" type="noConversion"/>
  </si>
  <si>
    <r>
      <t xml:space="preserve">Ⅵ. Agriculture, Forestry and Fisheries  </t>
    </r>
    <r>
      <rPr>
        <b/>
        <sz val="9"/>
        <rFont val="굴림체"/>
        <family val="3"/>
        <charset val="129"/>
      </rPr>
      <t>147</t>
    </r>
    <phoneticPr fontId="4" type="noConversion"/>
  </si>
  <si>
    <t>2 0 2 3</t>
    <phoneticPr fontId="34" type="noConversion"/>
  </si>
  <si>
    <t>자료 : 농업정책과</t>
    <phoneticPr fontId="4" type="noConversion"/>
  </si>
  <si>
    <t>자료 : 농업정책과</t>
    <phoneticPr fontId="3" type="noConversion"/>
  </si>
  <si>
    <t>자료 : 농업정책과</t>
    <phoneticPr fontId="34" type="noConversion"/>
  </si>
  <si>
    <t xml:space="preserve">자료 : 농업정책과
</t>
    <phoneticPr fontId="3" type="noConversion"/>
  </si>
  <si>
    <t xml:space="preserve">자료 : 농업정책과
</t>
    <phoneticPr fontId="3" type="noConversion"/>
  </si>
  <si>
    <t>자료 : 농촌지원과</t>
    <phoneticPr fontId="4" type="noConversion"/>
  </si>
  <si>
    <t>자료 : 농촌지원과</t>
    <phoneticPr fontId="4" type="noConversion"/>
  </si>
  <si>
    <t>자료 : 농촌지원과</t>
    <phoneticPr fontId="3" type="noConversion"/>
  </si>
  <si>
    <t>자료 : 농업정책과</t>
    <phoneticPr fontId="3" type="noConversion"/>
  </si>
  <si>
    <t>-</t>
    <phoneticPr fontId="34" type="noConversion"/>
  </si>
  <si>
    <t>-</t>
    <phoneticPr fontId="34" type="noConversion"/>
  </si>
  <si>
    <t>-</t>
    <phoneticPr fontId="34" type="noConversion"/>
  </si>
  <si>
    <t>-</t>
    <phoneticPr fontId="34" type="noConversion"/>
  </si>
  <si>
    <t>주 : 2017년 자료부터 항목 변경 (조,수수는 기타로 통합)</t>
    <phoneticPr fontId="34" type="noConversion"/>
  </si>
  <si>
    <t>주 : 2023. 3. 3. 영해농협이 북영덕농협으로 합병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</si>
</sst>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_-;\-* #,##0_-;_-* &quot;-&quot;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_ * #,##0_ ;_ * \-#,##0_ ;_ * &quot;-&quot;_ ;_ @_ "/>
    <numFmt numFmtId="178" formatCode="_ &quot;₩&quot;* #,##0.00_ ;_ &quot;₩&quot;* \-#,##0.00_ ;_ &quot;₩&quot;* &quot;-&quot;??_ ;_ @_ "/>
    <numFmt numFmtId="179" formatCode="_ * #,##0.00_ ;_ * \-#,##0.00_ ;_ * &quot;-&quot;??_ ;_ @_ "/>
    <numFmt numFmtId="180" formatCode="_ * #,##0.0_ ;_ * \-#,##0.0_ ;_ * &quot;-&quot;_ ;_ @_ "/>
    <numFmt numFmtId="181" formatCode="#,##0.0"/>
    <numFmt numFmtId="182" formatCode="_ * #,##0.00_ ;_ * \-#,##0.00_ ;_ * &quot;-&quot;_ ;_ @_ "/>
    <numFmt numFmtId="183" formatCode="_-* #,##0.0_-;\-* #,##0.0_-;_-* &quot;-&quot;?_-;_-@_-"/>
    <numFmt numFmtId="184" formatCode="#,##0_ "/>
    <numFmt numFmtId="185" formatCode="_-* #,##0.0_-;\-* #,##0.0_-;_-* &quot;-&quot;??_-;_-@_-"/>
    <numFmt numFmtId="186" formatCode="_-* #,##0.0_-;\-* #,##0.0_-;_-* &quot;-&quot;_-;_-@_-"/>
    <numFmt numFmtId="187" formatCode="_-* #,##0.00_-;\-* #,##0.00_-;_-* &quot;-&quot;_-;_-@_-"/>
    <numFmt numFmtId="188" formatCode="_-* #,##0_-;\-* #,##0_-;_-* &quot;-&quot;??_-;_-@_-"/>
    <numFmt numFmtId="189" formatCode="&quot;₩&quot;#,##0;&quot;₩&quot;&quot;₩&quot;\-#,##0"/>
    <numFmt numFmtId="190" formatCode="&quot;₩&quot;#,##0.00;&quot;₩&quot;\-#,##0.00"/>
    <numFmt numFmtId="191" formatCode="_-[$€-2]* #,##0.00_-;\-[$€-2]* #,##0.00_-;_-[$€-2]* &quot;-&quot;??_-"/>
    <numFmt numFmtId="192" formatCode="&quot;₩&quot;#,##0;[Red]&quot;₩&quot;&quot;₩&quot;\-#,##0"/>
    <numFmt numFmtId="193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4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5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6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7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_ * #,##0.000_ ;_ * \-#,##0.000_ ;_ * &quot;-&quot;_ ;_ @_ "/>
    <numFmt numFmtId="200" formatCode="_ * #,##0.0_ ;_ * \-#,##0.0_ ;_ * &quot;-&quot;??_ ;_ @_ "/>
    <numFmt numFmtId="201" formatCode="#,##0.0_);[Red]\(#,##0.0\)"/>
    <numFmt numFmtId="202" formatCode="&quot;₩&quot;#,##0.00;[Red]&quot;₩&quot;\-#,##0.00"/>
    <numFmt numFmtId="203" formatCode="&quot;$&quot;#,##0_);[Red]\(&quot;$&quot;#,##0\)"/>
    <numFmt numFmtId="204" formatCode="&quot;₩&quot;#,##0;[Red]&quot;₩&quot;\-#,##0"/>
    <numFmt numFmtId="205" formatCode="&quot;$&quot;#,##0.00_);[Red]\(&quot;$&quot;#,##0.00\)"/>
    <numFmt numFmtId="206" formatCode="#,##0;[Red]&quot;-&quot;#,##0"/>
    <numFmt numFmtId="207" formatCode="#,##0.00;[Red]&quot;-&quot;#,##0.00"/>
    <numFmt numFmtId="208" formatCode="_-* #,##0_-;[Red]&quot;△&quot;#,##0_-;;"/>
    <numFmt numFmtId="209" formatCode="#,##0_);[Red]\(#,##0\)"/>
    <numFmt numFmtId="210" formatCode="_-* #,##0,_-\ "/>
    <numFmt numFmtId="211" formatCode="_ * #,##0_ ;_ * \-#,##0_ ;_ * &quot;-&quot;??_ ;_ @_ "/>
    <numFmt numFmtId="212" formatCode="_-* #,##0_-;\-* #,##0_-;_-* &quot;-&quot;?_-;_-@_-"/>
    <numFmt numFmtId="213" formatCode="#,##0.0_ "/>
    <numFmt numFmtId="215" formatCode="_-* #,##0_-;\-* #,##0_-;_-* &quot;-&quot;_-;_-@_-"/>
  </numFmts>
  <fonts count="124"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sz val="16"/>
      <name val="돋움체"/>
      <family val="3"/>
      <charset val="129"/>
    </font>
    <font>
      <sz val="8"/>
      <name val="바탕"/>
      <family val="1"/>
      <charset val="129"/>
    </font>
    <font>
      <sz val="12"/>
      <name val="바탕"/>
      <family val="1"/>
      <charset val="129"/>
    </font>
    <font>
      <b/>
      <sz val="10"/>
      <name val="바탕"/>
      <family val="1"/>
      <charset val="129"/>
    </font>
    <font>
      <b/>
      <sz val="12"/>
      <name val="바탕"/>
      <family val="1"/>
      <charset val="129"/>
    </font>
    <font>
      <b/>
      <sz val="8"/>
      <name val="바탕"/>
      <family val="1"/>
      <charset val="129"/>
    </font>
    <font>
      <b/>
      <sz val="16"/>
      <name val="바탕"/>
      <family val="1"/>
      <charset val="129"/>
    </font>
    <font>
      <b/>
      <sz val="9"/>
      <name val="바탕"/>
      <family val="1"/>
      <charset val="129"/>
    </font>
    <font>
      <b/>
      <sz val="14"/>
      <name val="바탕"/>
      <family val="1"/>
      <charset val="129"/>
    </font>
    <font>
      <b/>
      <sz val="9"/>
      <name val="헤드라인"/>
      <family val="1"/>
      <charset val="129"/>
    </font>
    <font>
      <sz val="9"/>
      <name val="바탕체"/>
      <family val="1"/>
      <charset val="129"/>
    </font>
    <font>
      <sz val="9"/>
      <name val="바탕"/>
      <family val="1"/>
      <charset val="129"/>
    </font>
    <font>
      <sz val="10"/>
      <name val="바탕"/>
      <family val="1"/>
      <charset val="129"/>
    </font>
    <font>
      <b/>
      <sz val="12"/>
      <name val="Times New Roman"/>
      <family val="1"/>
    </font>
    <font>
      <sz val="9"/>
      <name val="Times New Roman"/>
      <family val="1"/>
    </font>
    <font>
      <sz val="9"/>
      <name val="굴림"/>
      <family val="3"/>
      <charset val="129"/>
    </font>
    <font>
      <sz val="12"/>
      <name val="Times New Roman"/>
      <family val="1"/>
    </font>
    <font>
      <b/>
      <sz val="13"/>
      <name val="바탕"/>
      <family val="1"/>
      <charset val="129"/>
    </font>
    <font>
      <sz val="14"/>
      <name val="바탕체"/>
      <family val="1"/>
      <charset val="129"/>
    </font>
    <font>
      <sz val="12"/>
      <name val="헤드라인"/>
      <family val="1"/>
      <charset val="129"/>
    </font>
    <font>
      <sz val="26"/>
      <name val="바탕"/>
      <family val="1"/>
      <charset val="129"/>
    </font>
    <font>
      <sz val="9"/>
      <name val="굴림체"/>
      <family val="3"/>
      <charset val="129"/>
    </font>
    <font>
      <sz val="9"/>
      <name val="헤드라인"/>
      <family val="1"/>
      <charset val="129"/>
    </font>
    <font>
      <sz val="12"/>
      <name val="바탕체"/>
      <family val="1"/>
      <charset val="129"/>
    </font>
    <font>
      <sz val="11"/>
      <name val="뼻뮝"/>
      <family val="3"/>
      <charset val="129"/>
    </font>
    <font>
      <sz val="10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b/>
      <sz val="22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8"/>
      <name val="굴림체"/>
      <family val="3"/>
      <charset val="129"/>
    </font>
    <font>
      <b/>
      <sz val="9"/>
      <name val="굴림체"/>
      <family val="3"/>
      <charset val="129"/>
    </font>
    <font>
      <b/>
      <sz val="14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b/>
      <sz val="16"/>
      <name val="굴림체"/>
      <family val="3"/>
      <charset val="129"/>
    </font>
    <font>
      <sz val="14"/>
      <name val="굴림체"/>
      <family val="3"/>
      <charset val="129"/>
    </font>
    <font>
      <sz val="8"/>
      <name val="Times New Roman"/>
      <family val="1"/>
    </font>
    <font>
      <sz val="9"/>
      <name val="돋움"/>
      <family val="3"/>
      <charset val="129"/>
    </font>
    <font>
      <sz val="8"/>
      <color indexed="63"/>
      <name val="굴림체"/>
      <family val="3"/>
      <charset val="129"/>
    </font>
    <font>
      <b/>
      <sz val="9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8"/>
      <name val="Arial"/>
      <family val="2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굴림체"/>
      <family val="3"/>
      <charset val="129"/>
    </font>
    <font>
      <sz val="8"/>
      <color indexed="8"/>
      <name val="굴림체"/>
      <family val="3"/>
      <charset val="129"/>
    </font>
    <font>
      <sz val="11"/>
      <name val="바탕체"/>
      <family val="1"/>
      <charset val="129"/>
    </font>
    <font>
      <b/>
      <sz val="9"/>
      <color indexed="10"/>
      <name val="굴림체"/>
      <family val="3"/>
      <charset val="129"/>
    </font>
    <font>
      <b/>
      <sz val="9"/>
      <color indexed="10"/>
      <name val="바탕"/>
      <family val="1"/>
      <charset val="129"/>
    </font>
    <font>
      <sz val="11"/>
      <name val="굴림체"/>
      <family val="3"/>
      <charset val="129"/>
    </font>
    <font>
      <sz val="9"/>
      <color indexed="12"/>
      <name val="굴림체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0"/>
      <name val="MS Sans Serif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1"/>
      <name val="굴림"/>
      <family val="3"/>
      <charset val="129"/>
    </font>
    <font>
      <sz val="11"/>
      <name val="바탕"/>
      <family val="1"/>
      <charset val="129"/>
    </font>
    <font>
      <b/>
      <sz val="11"/>
      <name val="굴림체"/>
      <family val="3"/>
      <charset val="129"/>
    </font>
    <font>
      <sz val="6"/>
      <name val="굴림체"/>
      <family val="3"/>
      <charset val="129"/>
    </font>
    <font>
      <sz val="7"/>
      <name val="굴림체"/>
      <family val="3"/>
      <charset val="129"/>
    </font>
    <font>
      <sz val="7.5"/>
      <name val="굴림체"/>
      <family val="3"/>
      <charset val="129"/>
    </font>
    <font>
      <vertAlign val="superscript"/>
      <sz val="9"/>
      <name val="굴림체"/>
      <family val="3"/>
      <charset val="129"/>
    </font>
    <font>
      <b/>
      <sz val="9"/>
      <name val="돋움"/>
      <family val="3"/>
      <charset val="129"/>
    </font>
    <font>
      <b/>
      <sz val="16"/>
      <name val="맑은 고딕"/>
      <family val="3"/>
      <charset val="129"/>
    </font>
    <font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돋움"/>
      <family val="3"/>
      <charset val="129"/>
    </font>
    <font>
      <sz val="12"/>
      <color theme="1"/>
      <name val="바탕체"/>
      <family val="1"/>
      <charset val="129"/>
    </font>
    <font>
      <sz val="10"/>
      <color rgb="FFFF0000"/>
      <name val="바탕체"/>
      <family val="1"/>
      <charset val="129"/>
    </font>
    <font>
      <b/>
      <sz val="9"/>
      <color rgb="FF0000FF"/>
      <name val="굴림체"/>
      <family val="3"/>
      <charset val="129"/>
    </font>
    <font>
      <sz val="12"/>
      <color rgb="FF0000FF"/>
      <name val="바탕체"/>
      <family val="1"/>
      <charset val="129"/>
    </font>
    <font>
      <b/>
      <sz val="12"/>
      <color rgb="FF0000FF"/>
      <name val="바탕"/>
      <family val="1"/>
      <charset val="129"/>
    </font>
    <font>
      <b/>
      <sz val="9"/>
      <color rgb="FF0000FF"/>
      <name val="돋움"/>
      <family val="3"/>
      <charset val="129"/>
    </font>
    <font>
      <b/>
      <sz val="12"/>
      <color rgb="FF0000FF"/>
      <name val="굴림체"/>
      <family val="3"/>
      <charset val="129"/>
    </font>
    <font>
      <sz val="9"/>
      <color rgb="FF0000FF"/>
      <name val="굴림체"/>
      <family val="3"/>
      <charset val="129"/>
    </font>
    <font>
      <sz val="11"/>
      <color rgb="FF0000FF"/>
      <name val="돋움"/>
      <family val="3"/>
      <charset val="129"/>
    </font>
    <font>
      <b/>
      <sz val="12"/>
      <color theme="1"/>
      <name val="바탕체"/>
      <family val="1"/>
      <charset val="129"/>
    </font>
    <font>
      <sz val="8"/>
      <name val="맑은 고딕"/>
      <family val="2"/>
      <charset val="129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5">
    <xf numFmtId="0" fontId="0" fillId="0" borderId="0"/>
    <xf numFmtId="0" fontId="39" fillId="0" borderId="0" applyFont="0" applyFill="0" applyBorder="0" applyAlignment="0" applyProtection="0"/>
    <xf numFmtId="0" fontId="28" fillId="0" borderId="0"/>
    <xf numFmtId="0" fontId="28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9" fillId="0" borderId="0"/>
    <xf numFmtId="0" fontId="52" fillId="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89" fillId="0" borderId="0" applyFont="0" applyFill="0" applyBorder="0" applyAlignment="0" applyProtection="0"/>
    <xf numFmtId="176" fontId="90" fillId="0" borderId="0" applyFont="0" applyFill="0" applyBorder="0" applyAlignment="0" applyProtection="0"/>
    <xf numFmtId="202" fontId="89" fillId="0" borderId="0" applyFont="0" applyFill="0" applyBorder="0" applyAlignment="0" applyProtection="0"/>
    <xf numFmtId="176" fontId="90" fillId="0" borderId="0" applyFont="0" applyFill="0" applyBorder="0" applyAlignment="0" applyProtection="0"/>
    <xf numFmtId="202" fontId="75" fillId="0" borderId="0" applyFont="0" applyFill="0" applyBorder="0" applyAlignment="0" applyProtection="0"/>
    <xf numFmtId="202" fontId="91" fillId="0" borderId="0" applyFont="0" applyFill="0" applyBorder="0" applyAlignment="0" applyProtection="0"/>
    <xf numFmtId="203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91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89" fillId="0" borderId="0" applyFont="0" applyFill="0" applyBorder="0" applyAlignment="0" applyProtection="0"/>
    <xf numFmtId="178" fontId="90" fillId="0" borderId="0" applyFont="0" applyFill="0" applyBorder="0" applyAlignment="0" applyProtection="0"/>
    <xf numFmtId="204" fontId="89" fillId="0" borderId="0" applyFont="0" applyFill="0" applyBorder="0" applyAlignment="0" applyProtection="0"/>
    <xf numFmtId="178" fontId="90" fillId="0" borderId="0" applyFont="0" applyFill="0" applyBorder="0" applyAlignment="0" applyProtection="0"/>
    <xf numFmtId="204" fontId="75" fillId="0" borderId="0" applyFont="0" applyFill="0" applyBorder="0" applyAlignment="0" applyProtection="0"/>
    <xf numFmtId="204" fontId="91" fillId="0" borderId="0" applyFont="0" applyFill="0" applyBorder="0" applyAlignment="0" applyProtection="0"/>
    <xf numFmtId="205" fontId="92" fillId="0" borderId="0" applyFont="0" applyFill="0" applyBorder="0" applyAlignment="0" applyProtection="0"/>
    <xf numFmtId="205" fontId="92" fillId="0" borderId="0" applyFont="0" applyFill="0" applyBorder="0" applyAlignment="0" applyProtection="0"/>
    <xf numFmtId="205" fontId="92" fillId="0" borderId="0" applyFont="0" applyFill="0" applyBorder="0" applyAlignment="0" applyProtection="0"/>
    <xf numFmtId="205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178" fontId="75" fillId="0" borderId="0" applyFont="0" applyFill="0" applyBorder="0" applyAlignment="0" applyProtection="0"/>
    <xf numFmtId="178" fontId="91" fillId="0" borderId="0" applyFont="0" applyFill="0" applyBorder="0" applyAlignment="0" applyProtection="0"/>
    <xf numFmtId="178" fontId="75" fillId="0" borderId="0" applyFont="0" applyFill="0" applyBorder="0" applyAlignment="0" applyProtection="0"/>
    <xf numFmtId="178" fontId="91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93" fillId="0" borderId="0"/>
    <xf numFmtId="206" fontId="88" fillId="0" borderId="0" applyFont="0" applyFill="0" applyBorder="0" applyAlignment="0" applyProtection="0"/>
    <xf numFmtId="206" fontId="89" fillId="0" borderId="0" applyFont="0" applyFill="0" applyBorder="0" applyAlignment="0" applyProtection="0"/>
    <xf numFmtId="177" fontId="90" fillId="0" borderId="0" applyFont="0" applyFill="0" applyBorder="0" applyAlignment="0" applyProtection="0"/>
    <xf numFmtId="206" fontId="89" fillId="0" borderId="0" applyFont="0" applyFill="0" applyBorder="0" applyAlignment="0" applyProtection="0"/>
    <xf numFmtId="177" fontId="90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91" fillId="0" borderId="0" applyFont="0" applyFill="0" applyBorder="0" applyAlignment="0" applyProtection="0"/>
    <xf numFmtId="177" fontId="75" fillId="0" borderId="0" applyFont="0" applyFill="0" applyBorder="0" applyAlignment="0" applyProtection="0"/>
    <xf numFmtId="177" fontId="91" fillId="0" borderId="0" applyFont="0" applyFill="0" applyBorder="0" applyAlignment="0" applyProtection="0"/>
    <xf numFmtId="207" fontId="88" fillId="0" borderId="0" applyFont="0" applyFill="0" applyBorder="0" applyAlignment="0" applyProtection="0"/>
    <xf numFmtId="207" fontId="89" fillId="0" borderId="0" applyFont="0" applyFill="0" applyBorder="0" applyAlignment="0" applyProtection="0"/>
    <xf numFmtId="179" fontId="90" fillId="0" borderId="0" applyFont="0" applyFill="0" applyBorder="0" applyAlignment="0" applyProtection="0"/>
    <xf numFmtId="207" fontId="89" fillId="0" borderId="0" applyFont="0" applyFill="0" applyBorder="0" applyAlignment="0" applyProtection="0"/>
    <xf numFmtId="179" fontId="90" fillId="0" borderId="0" applyFont="0" applyFill="0" applyBorder="0" applyAlignment="0" applyProtection="0"/>
    <xf numFmtId="40" fontId="75" fillId="0" borderId="0" applyFont="0" applyFill="0" applyBorder="0" applyAlignment="0" applyProtection="0"/>
    <xf numFmtId="40" fontId="91" fillId="0" borderId="0" applyFont="0" applyFill="0" applyBorder="0" applyAlignment="0" applyProtection="0"/>
    <xf numFmtId="179" fontId="75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75" fillId="0" borderId="0" applyFont="0" applyFill="0" applyBorder="0" applyAlignment="0" applyProtection="0"/>
    <xf numFmtId="179" fontId="91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6" fillId="0" borderId="0"/>
    <xf numFmtId="0" fontId="75" fillId="0" borderId="0"/>
    <xf numFmtId="0" fontId="88" fillId="0" borderId="0"/>
    <xf numFmtId="0" fontId="89" fillId="0" borderId="0"/>
    <xf numFmtId="0" fontId="90" fillId="0" borderId="0"/>
    <xf numFmtId="0" fontId="89" fillId="0" borderId="0"/>
    <xf numFmtId="0" fontId="91" fillId="0" borderId="0"/>
    <xf numFmtId="0" fontId="94" fillId="0" borderId="0"/>
    <xf numFmtId="0" fontId="90" fillId="0" borderId="0"/>
    <xf numFmtId="0" fontId="75" fillId="0" borderId="0"/>
    <xf numFmtId="0" fontId="91" fillId="0" borderId="0"/>
    <xf numFmtId="0" fontId="75" fillId="0" borderId="0"/>
    <xf numFmtId="0" fontId="91" fillId="0" borderId="0"/>
    <xf numFmtId="0" fontId="94" fillId="0" borderId="0"/>
    <xf numFmtId="0" fontId="90" fillId="0" borderId="0"/>
    <xf numFmtId="0" fontId="95" fillId="0" borderId="0"/>
    <xf numFmtId="0" fontId="96" fillId="0" borderId="0"/>
    <xf numFmtId="0" fontId="92" fillId="0" borderId="0"/>
    <xf numFmtId="0" fontId="92" fillId="0" borderId="0"/>
    <xf numFmtId="0" fontId="95" fillId="0" borderId="0"/>
    <xf numFmtId="0" fontId="96" fillId="0" borderId="0"/>
    <xf numFmtId="0" fontId="75" fillId="0" borderId="0"/>
    <xf numFmtId="0" fontId="91" fillId="0" borderId="0"/>
    <xf numFmtId="0" fontId="29" fillId="0" borderId="0"/>
    <xf numFmtId="177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0" fontId="39" fillId="0" borderId="0" applyFont="0" applyFill="0" applyBorder="0" applyAlignment="0" applyProtection="0"/>
    <xf numFmtId="189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2" fillId="0" borderId="0" applyFont="0" applyFill="0" applyBorder="0" applyAlignment="0" applyProtection="0"/>
    <xf numFmtId="2" fontId="28" fillId="0" borderId="0" applyFont="0" applyFill="0" applyBorder="0" applyAlignment="0" applyProtection="0"/>
    <xf numFmtId="38" fontId="30" fillId="16" borderId="0" applyNumberFormat="0" applyBorder="0" applyAlignment="0" applyProtection="0"/>
    <xf numFmtId="0" fontId="31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30" fillId="16" borderId="3" applyNumberFormat="0" applyBorder="0" applyAlignment="0" applyProtection="0"/>
    <xf numFmtId="0" fontId="33" fillId="0" borderId="4"/>
    <xf numFmtId="0" fontId="2" fillId="0" borderId="0"/>
    <xf numFmtId="0" fontId="28" fillId="0" borderId="0"/>
    <xf numFmtId="10" fontId="28" fillId="0" borderId="0" applyFont="0" applyFill="0" applyBorder="0" applyAlignment="0" applyProtection="0"/>
    <xf numFmtId="0" fontId="33" fillId="0" borderId="0"/>
    <xf numFmtId="0" fontId="28" fillId="0" borderId="5" applyNumberFormat="0" applyFont="0" applyFill="0" applyAlignment="0" applyProtection="0"/>
    <xf numFmtId="0" fontId="34" fillId="0" borderId="6">
      <alignment horizontal="left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1" borderId="7" applyNumberFormat="0" applyAlignment="0" applyProtection="0">
      <alignment vertical="center"/>
    </xf>
    <xf numFmtId="195" fontId="2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208" fontId="97" fillId="22" borderId="8" applyFont="0" applyFill="0" applyBorder="0" applyProtection="0">
      <alignment horizontal="right" vertical="center" shrinkToFit="1"/>
    </xf>
    <xf numFmtId="0" fontId="57" fillId="3" borderId="0" applyNumberFormat="0" applyBorder="0" applyAlignment="0" applyProtection="0">
      <alignment vertical="center"/>
    </xf>
    <xf numFmtId="0" fontId="58" fillId="0" borderId="0">
      <protection locked="0"/>
    </xf>
    <xf numFmtId="0" fontId="58" fillId="0" borderId="0">
      <protection locked="0"/>
    </xf>
    <xf numFmtId="40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2" fillId="23" borderId="9" applyNumberFormat="0" applyFont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5" fillId="0" borderId="0">
      <alignment vertical="center"/>
    </xf>
    <xf numFmtId="0" fontId="61" fillId="24" borderId="0" applyNumberFormat="0" applyBorder="0" applyAlignment="0" applyProtection="0">
      <alignment vertical="center"/>
    </xf>
    <xf numFmtId="0" fontId="27" fillId="0" borderId="0"/>
    <xf numFmtId="0" fontId="62" fillId="0" borderId="0" applyNumberFormat="0" applyFill="0" applyBorder="0" applyAlignment="0" applyProtection="0">
      <alignment vertical="center"/>
    </xf>
    <xf numFmtId="0" fontId="63" fillId="25" borderId="10" applyNumberFormat="0" applyAlignment="0" applyProtection="0">
      <alignment vertical="center"/>
    </xf>
    <xf numFmtId="192" fontId="28" fillId="0" borderId="0">
      <alignment vertical="center"/>
    </xf>
    <xf numFmtId="177" fontId="2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64" fillId="0" borderId="11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6" fillId="7" borderId="7" applyNumberFormat="0" applyAlignment="0" applyProtection="0">
      <alignment vertical="center"/>
    </xf>
    <xf numFmtId="4" fontId="58" fillId="0" borderId="0">
      <protection locked="0"/>
    </xf>
    <xf numFmtId="196" fontId="2" fillId="0" borderId="0">
      <protection locked="0"/>
    </xf>
    <xf numFmtId="0" fontId="1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1" borderId="16" applyNumberFormat="0" applyAlignment="0" applyProtection="0">
      <alignment vertical="center"/>
    </xf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" fillId="0" borderId="0">
      <alignment vertical="center"/>
    </xf>
    <xf numFmtId="0" fontId="98" fillId="0" borderId="17" applyNumberFormat="0" applyFont="0" applyFill="0" applyAlignment="0" applyProtection="0">
      <alignment vertical="center"/>
    </xf>
    <xf numFmtId="194" fontId="2" fillId="0" borderId="0">
      <protection locked="0"/>
    </xf>
    <xf numFmtId="0" fontId="83" fillId="0" borderId="0"/>
    <xf numFmtId="0" fontId="83" fillId="0" borderId="0"/>
    <xf numFmtId="0" fontId="60" fillId="0" borderId="0"/>
    <xf numFmtId="0" fontId="60" fillId="0" borderId="0">
      <alignment vertical="center"/>
    </xf>
    <xf numFmtId="0" fontId="2" fillId="0" borderId="0"/>
    <xf numFmtId="0" fontId="2" fillId="0" borderId="0"/>
    <xf numFmtId="0" fontId="2" fillId="0" borderId="0"/>
    <xf numFmtId="0" fontId="60" fillId="0" borderId="0"/>
    <xf numFmtId="0" fontId="83" fillId="0" borderId="0"/>
    <xf numFmtId="0" fontId="83" fillId="0" borderId="0"/>
    <xf numFmtId="0" fontId="28" fillId="0" borderId="0"/>
    <xf numFmtId="0" fontId="24" fillId="0" borderId="0"/>
    <xf numFmtId="0" fontId="60" fillId="0" borderId="0"/>
    <xf numFmtId="0" fontId="24" fillId="0" borderId="0"/>
    <xf numFmtId="0" fontId="58" fillId="0" borderId="5">
      <protection locked="0"/>
    </xf>
    <xf numFmtId="193" fontId="2" fillId="0" borderId="0">
      <protection locked="0"/>
    </xf>
    <xf numFmtId="197" fontId="2" fillId="0" borderId="0">
      <protection locked="0"/>
    </xf>
    <xf numFmtId="0" fontId="2" fillId="0" borderId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177" fontId="2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60" fillId="0" borderId="0" applyFont="0" applyFill="0" applyBorder="0" applyAlignment="0" applyProtection="0"/>
    <xf numFmtId="215" fontId="83" fillId="0" borderId="0" applyFont="0" applyFill="0" applyBorder="0" applyAlignment="0" applyProtection="0"/>
    <xf numFmtId="215" fontId="83" fillId="0" borderId="0" applyFont="0" applyFill="0" applyBorder="0" applyAlignment="0" applyProtection="0"/>
  </cellStyleXfs>
  <cellXfs count="1157">
    <xf numFmtId="0" fontId="0" fillId="0" borderId="0" xfId="0"/>
    <xf numFmtId="177" fontId="41" fillId="0" borderId="0" xfId="162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3" fontId="45" fillId="0" borderId="0" xfId="363" applyNumberFormat="1" applyFont="1" applyFill="1" applyAlignment="1">
      <alignment horizontal="right" vertical="center"/>
    </xf>
    <xf numFmtId="0" fontId="34" fillId="0" borderId="0" xfId="0" applyFont="1" applyFill="1" applyAlignment="1"/>
    <xf numFmtId="0" fontId="78" fillId="26" borderId="0" xfId="362" applyFont="1" applyFill="1"/>
    <xf numFmtId="0" fontId="28" fillId="0" borderId="0" xfId="362"/>
    <xf numFmtId="0" fontId="28" fillId="26" borderId="0" xfId="362" applyFill="1"/>
    <xf numFmtId="0" fontId="28" fillId="22" borderId="18" xfId="362" applyFill="1" applyBorder="1"/>
    <xf numFmtId="0" fontId="79" fillId="27" borderId="19" xfId="362" applyFont="1" applyFill="1" applyBorder="1" applyAlignment="1">
      <alignment horizontal="center"/>
    </xf>
    <xf numFmtId="0" fontId="80" fillId="28" borderId="20" xfId="362" applyFont="1" applyFill="1" applyBorder="1" applyAlignment="1">
      <alignment horizontal="center"/>
    </xf>
    <xf numFmtId="0" fontId="79" fillId="27" borderId="20" xfId="362" applyFont="1" applyFill="1" applyBorder="1" applyAlignment="1">
      <alignment horizontal="center"/>
    </xf>
    <xf numFmtId="0" fontId="79" fillId="27" borderId="21" xfId="362" applyFont="1" applyFill="1" applyBorder="1" applyAlignment="1">
      <alignment horizontal="center"/>
    </xf>
    <xf numFmtId="0" fontId="28" fillId="22" borderId="22" xfId="362" applyFill="1" applyBorder="1"/>
    <xf numFmtId="0" fontId="28" fillId="22" borderId="23" xfId="362" applyFill="1" applyBorder="1"/>
    <xf numFmtId="0" fontId="1" fillId="0" borderId="0" xfId="0" applyFont="1" applyFill="1" applyAlignment="1"/>
    <xf numFmtId="0" fontId="4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/>
    <xf numFmtId="0" fontId="36" fillId="0" borderId="0" xfId="0" applyFont="1" applyFill="1" applyBorder="1" applyAlignment="1">
      <alignment vertical="center"/>
    </xf>
    <xf numFmtId="0" fontId="0" fillId="0" borderId="0" xfId="0" applyFill="1"/>
    <xf numFmtId="0" fontId="40" fillId="0" borderId="0" xfId="0" applyFont="1" applyFill="1" applyAlignment="1">
      <alignment vertical="center"/>
    </xf>
    <xf numFmtId="0" fontId="0" fillId="0" borderId="0" xfId="0" applyFill="1" applyAlignment="1"/>
    <xf numFmtId="0" fontId="6" fillId="0" borderId="0" xfId="0" applyFont="1" applyFill="1"/>
    <xf numFmtId="0" fontId="36" fillId="0" borderId="0" xfId="0" applyFont="1" applyFill="1" applyAlignment="1"/>
    <xf numFmtId="0" fontId="40" fillId="0" borderId="0" xfId="0" applyFont="1" applyFill="1" applyAlignment="1">
      <alignment horizontal="center" vertical="center"/>
    </xf>
    <xf numFmtId="0" fontId="0" fillId="0" borderId="0" xfId="0" applyFill="1" applyBorder="1"/>
    <xf numFmtId="0" fontId="2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39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45" fillId="0" borderId="0" xfId="0" applyFont="1" applyFill="1" applyAlignment="1"/>
    <xf numFmtId="0" fontId="26" fillId="0" borderId="0" xfId="0" applyFont="1" applyFill="1" applyAlignment="1"/>
    <xf numFmtId="0" fontId="45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5" fillId="0" borderId="0" xfId="0" applyFont="1" applyFill="1" applyAlignment="1"/>
    <xf numFmtId="0" fontId="4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Alignment="1"/>
    <xf numFmtId="0" fontId="16" fillId="0" borderId="0" xfId="0" applyFont="1" applyFill="1" applyAlignment="1"/>
    <xf numFmtId="0" fontId="48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36" fillId="0" borderId="0" xfId="0" applyFont="1" applyFill="1"/>
    <xf numFmtId="0" fontId="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26" fillId="0" borderId="0" xfId="0" applyFont="1" applyFill="1" applyBorder="1" applyAlignment="1"/>
    <xf numFmtId="0" fontId="14" fillId="0" borderId="0" xfId="0" applyFont="1" applyFill="1" applyAlignment="1"/>
    <xf numFmtId="0" fontId="1" fillId="0" borderId="0" xfId="0" applyFont="1" applyFill="1" applyAlignment="1">
      <alignment vertical="center"/>
    </xf>
    <xf numFmtId="0" fontId="36" fillId="0" borderId="0" xfId="0" applyFont="1" applyFill="1" applyBorder="1"/>
    <xf numFmtId="0" fontId="42" fillId="0" borderId="0" xfId="0" applyFont="1" applyFill="1" applyAlignment="1">
      <alignment vertical="center"/>
    </xf>
    <xf numFmtId="0" fontId="14" fillId="0" borderId="0" xfId="0" applyFont="1" applyFill="1"/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/>
    <xf numFmtId="0" fontId="1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vertical="top"/>
    </xf>
    <xf numFmtId="43" fontId="42" fillId="0" borderId="0" xfId="0" applyNumberFormat="1" applyFont="1" applyFill="1" applyBorder="1" applyAlignment="1">
      <alignment horizontal="center" vertical="center"/>
    </xf>
    <xf numFmtId="43" fontId="42" fillId="0" borderId="0" xfId="0" applyNumberFormat="1" applyFont="1" applyFill="1" applyAlignment="1"/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4" xfId="0" applyFont="1" applyFill="1" applyBorder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2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41" fillId="0" borderId="0" xfId="0" applyFont="1" applyFill="1" applyBorder="1"/>
    <xf numFmtId="0" fontId="8" fillId="0" borderId="0" xfId="0" applyFont="1" applyFill="1" applyBorder="1"/>
    <xf numFmtId="0" fontId="40" fillId="0" borderId="0" xfId="0" applyFont="1" applyFill="1" applyBorder="1"/>
    <xf numFmtId="0" fontId="21" fillId="0" borderId="0" xfId="0" applyFont="1" applyFill="1"/>
    <xf numFmtId="0" fontId="16" fillId="0" borderId="0" xfId="0" applyFont="1" applyFill="1"/>
    <xf numFmtId="0" fontId="1" fillId="0" borderId="0" xfId="0" applyFont="1" applyFill="1" applyAlignment="1">
      <alignment horizontal="centerContinuous" vertical="center"/>
    </xf>
    <xf numFmtId="0" fontId="20" fillId="0" borderId="0" xfId="0" applyFont="1" applyFill="1" applyAlignment="1">
      <alignment horizontal="centerContinuous" vertical="center"/>
    </xf>
    <xf numFmtId="177" fontId="6" fillId="0" borderId="0" xfId="162" applyFont="1" applyFill="1"/>
    <xf numFmtId="3" fontId="15" fillId="0" borderId="0" xfId="363" applyNumberFormat="1" applyFont="1" applyFill="1"/>
    <xf numFmtId="0" fontId="39" fillId="0" borderId="0" xfId="0" applyFont="1" applyFill="1" applyAlignment="1">
      <alignment horizontal="center" vertical="center"/>
    </xf>
    <xf numFmtId="0" fontId="36" fillId="16" borderId="0" xfId="0" applyFont="1" applyFill="1" applyAlignment="1">
      <alignment vertical="center"/>
    </xf>
    <xf numFmtId="0" fontId="38" fillId="16" borderId="0" xfId="0" applyFont="1" applyFill="1" applyAlignment="1">
      <alignment horizontal="left" vertical="center"/>
    </xf>
    <xf numFmtId="0" fontId="39" fillId="16" borderId="0" xfId="0" applyFont="1" applyFill="1" applyAlignment="1">
      <alignment horizontal="left" vertical="center"/>
    </xf>
    <xf numFmtId="0" fontId="39" fillId="16" borderId="0" xfId="0" applyFont="1" applyFill="1" applyAlignment="1">
      <alignment vertical="center"/>
    </xf>
    <xf numFmtId="0" fontId="36" fillId="16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3" fillId="0" borderId="0" xfId="352" applyFont="1" applyFill="1" applyBorder="1" applyAlignment="1"/>
    <xf numFmtId="0" fontId="51" fillId="0" borderId="0" xfId="352" applyFont="1" applyFill="1" applyBorder="1" applyAlignment="1"/>
    <xf numFmtId="0" fontId="24" fillId="0" borderId="0" xfId="0" applyFont="1" applyFill="1" applyAlignment="1">
      <alignment horizontal="right" vertical="center"/>
    </xf>
    <xf numFmtId="0" fontId="24" fillId="0" borderId="0" xfId="352" applyFont="1" applyFill="1" applyBorder="1" applyAlignment="1"/>
    <xf numFmtId="0" fontId="42" fillId="0" borderId="0" xfId="352" applyFont="1" applyFill="1" applyBorder="1" applyAlignment="1"/>
    <xf numFmtId="41" fontId="24" fillId="0" borderId="0" xfId="163" applyFont="1" applyFill="1" applyBorder="1" applyAlignment="1">
      <alignment vertical="center" shrinkToFit="1"/>
    </xf>
    <xf numFmtId="0" fontId="24" fillId="0" borderId="0" xfId="0" applyFont="1" applyFill="1" applyAlignment="1"/>
    <xf numFmtId="0" fontId="47" fillId="0" borderId="0" xfId="0" applyFont="1" applyFill="1" applyAlignment="1"/>
    <xf numFmtId="0" fontId="42" fillId="0" borderId="0" xfId="361" applyFont="1" applyFill="1" applyBorder="1" applyAlignment="1"/>
    <xf numFmtId="0" fontId="24" fillId="0" borderId="0" xfId="361" applyFont="1" applyFill="1" applyBorder="1" applyAlignment="1"/>
    <xf numFmtId="0" fontId="24" fillId="0" borderId="8" xfId="361" applyFont="1" applyFill="1" applyBorder="1" applyAlignment="1">
      <alignment horizontal="center" vertical="center"/>
    </xf>
    <xf numFmtId="41" fontId="24" fillId="0" borderId="0" xfId="163" applyNumberFormat="1" applyFont="1" applyFill="1" applyBorder="1" applyAlignment="1">
      <alignment vertical="center"/>
    </xf>
    <xf numFmtId="0" fontId="42" fillId="0" borderId="8" xfId="361" applyFont="1" applyFill="1" applyBorder="1" applyAlignment="1">
      <alignment horizontal="center" vertical="center"/>
    </xf>
    <xf numFmtId="41" fontId="13" fillId="0" borderId="0" xfId="352" applyNumberFormat="1" applyFont="1" applyFill="1" applyBorder="1" applyAlignment="1"/>
    <xf numFmtId="41" fontId="51" fillId="0" borderId="0" xfId="352" applyNumberFormat="1" applyFont="1" applyFill="1" applyBorder="1" applyAlignment="1"/>
    <xf numFmtId="41" fontId="13" fillId="0" borderId="0" xfId="352" applyNumberFormat="1" applyFont="1" applyFill="1" applyBorder="1" applyAlignment="1">
      <alignment vertical="center"/>
    </xf>
    <xf numFmtId="41" fontId="42" fillId="0" borderId="0" xfId="361" applyNumberFormat="1" applyFont="1" applyFill="1" applyBorder="1" applyAlignment="1">
      <alignment horizontal="right" vertical="center"/>
    </xf>
    <xf numFmtId="41" fontId="24" fillId="0" borderId="0" xfId="361" applyNumberFormat="1" applyFont="1" applyFill="1" applyBorder="1" applyAlignment="1">
      <alignment horizontal="right" vertical="center"/>
    </xf>
    <xf numFmtId="180" fontId="24" fillId="0" borderId="0" xfId="0" applyNumberFormat="1" applyFont="1" applyFill="1" applyBorder="1" applyAlignment="1">
      <alignment horizontal="right" vertical="center"/>
    </xf>
    <xf numFmtId="41" fontId="24" fillId="0" borderId="0" xfId="359" applyNumberFormat="1" applyFont="1" applyFill="1" applyBorder="1" applyAlignment="1">
      <alignment horizontal="center" vertical="center"/>
    </xf>
    <xf numFmtId="41" fontId="85" fillId="0" borderId="0" xfId="359" applyNumberFormat="1" applyFont="1" applyFill="1" applyAlignment="1">
      <alignment vertical="top"/>
    </xf>
    <xf numFmtId="41" fontId="14" fillId="0" borderId="0" xfId="359" applyNumberFormat="1" applyFont="1" applyFill="1" applyAlignment="1">
      <alignment vertical="center"/>
    </xf>
    <xf numFmtId="41" fontId="24" fillId="0" borderId="0" xfId="359" applyNumberFormat="1" applyFont="1" applyFill="1" applyBorder="1" applyAlignment="1">
      <alignment horizontal="right" vertical="center"/>
    </xf>
    <xf numFmtId="41" fontId="24" fillId="0" borderId="0" xfId="359" applyNumberFormat="1" applyFont="1" applyFill="1" applyBorder="1" applyAlignment="1">
      <alignment horizontal="right" vertical="center" shrinkToFit="1"/>
    </xf>
    <xf numFmtId="41" fontId="24" fillId="0" borderId="0" xfId="359" applyNumberFormat="1" applyFont="1" applyFill="1" applyAlignment="1">
      <alignment vertical="center"/>
    </xf>
    <xf numFmtId="0" fontId="45" fillId="0" borderId="0" xfId="0" applyFont="1" applyFill="1" applyAlignment="1">
      <alignment horizontal="right" vertical="center"/>
    </xf>
    <xf numFmtId="177" fontId="45" fillId="0" borderId="0" xfId="162" applyFont="1" applyFill="1" applyAlignment="1">
      <alignment horizontal="right" vertical="center"/>
    </xf>
    <xf numFmtId="180" fontId="24" fillId="0" borderId="0" xfId="162" applyNumberFormat="1" applyFont="1" applyFill="1" applyBorder="1" applyAlignment="1">
      <alignment vertical="center"/>
    </xf>
    <xf numFmtId="180" fontId="42" fillId="0" borderId="4" xfId="162" applyNumberFormat="1" applyFont="1" applyFill="1" applyBorder="1" applyAlignment="1">
      <alignment vertical="center"/>
    </xf>
    <xf numFmtId="180" fontId="24" fillId="0" borderId="0" xfId="0" applyNumberFormat="1" applyFont="1" applyFill="1" applyBorder="1" applyAlignment="1">
      <alignment vertical="center"/>
    </xf>
    <xf numFmtId="0" fontId="24" fillId="0" borderId="24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177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177" fontId="24" fillId="0" borderId="0" xfId="162" applyNumberFormat="1" applyFont="1" applyFill="1" applyBorder="1" applyAlignment="1">
      <alignment vertical="center"/>
    </xf>
    <xf numFmtId="177" fontId="24" fillId="0" borderId="0" xfId="0" applyNumberFormat="1" applyFont="1" applyFill="1" applyBorder="1" applyAlignment="1">
      <alignment vertical="center"/>
    </xf>
    <xf numFmtId="0" fontId="45" fillId="0" borderId="0" xfId="363" applyFont="1" applyFill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24" fillId="0" borderId="8" xfId="358" applyFont="1" applyFill="1" applyBorder="1" applyAlignment="1">
      <alignment horizontal="center" vertical="center" wrapText="1"/>
    </xf>
    <xf numFmtId="0" fontId="24" fillId="0" borderId="25" xfId="358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180" fontId="24" fillId="0" borderId="0" xfId="162" applyNumberFormat="1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5" fillId="0" borderId="4" xfId="0" applyFont="1" applyFill="1" applyBorder="1" applyAlignment="1">
      <alignment horizontal="left" vertical="center"/>
    </xf>
    <xf numFmtId="0" fontId="45" fillId="0" borderId="4" xfId="0" applyFont="1" applyFill="1" applyBorder="1" applyAlignment="1">
      <alignment vertical="center"/>
    </xf>
    <xf numFmtId="177" fontId="24" fillId="0" borderId="0" xfId="162" applyFont="1" applyFill="1" applyBorder="1" applyAlignment="1">
      <alignment vertical="center"/>
    </xf>
    <xf numFmtId="0" fontId="40" fillId="0" borderId="0" xfId="0" applyFont="1" applyFill="1" applyAlignment="1">
      <alignment horizontal="centerContinuous" vertical="center"/>
    </xf>
    <xf numFmtId="0" fontId="41" fillId="0" borderId="0" xfId="0" applyFont="1" applyFill="1" applyBorder="1" applyAlignment="1">
      <alignment vertical="center"/>
    </xf>
    <xf numFmtId="0" fontId="45" fillId="0" borderId="4" xfId="0" applyFont="1" applyFill="1" applyBorder="1" applyAlignment="1">
      <alignment horizontal="right" vertical="center"/>
    </xf>
    <xf numFmtId="0" fontId="38" fillId="0" borderId="0" xfId="0" applyFont="1" applyFill="1" applyAlignment="1">
      <alignment horizontal="left"/>
    </xf>
    <xf numFmtId="0" fontId="38" fillId="0" borderId="0" xfId="0" applyFont="1" applyFill="1"/>
    <xf numFmtId="180" fontId="42" fillId="0" borderId="4" xfId="0" applyNumberFormat="1" applyFont="1" applyFill="1" applyBorder="1" applyAlignment="1">
      <alignment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0" xfId="0" applyFont="1" applyFill="1" applyBorder="1"/>
    <xf numFmtId="180" fontId="24" fillId="0" borderId="0" xfId="162" quotePrefix="1" applyNumberFormat="1" applyFont="1" applyFill="1" applyBorder="1" applyAlignment="1">
      <alignment vertical="center"/>
    </xf>
    <xf numFmtId="0" fontId="43" fillId="0" borderId="0" xfId="0" applyFont="1" applyFill="1" applyAlignment="1">
      <alignment horizontal="centerContinuous" vertical="center"/>
    </xf>
    <xf numFmtId="0" fontId="45" fillId="0" borderId="0" xfId="0" applyFont="1" applyFill="1"/>
    <xf numFmtId="0" fontId="45" fillId="0" borderId="27" xfId="0" applyFont="1" applyFill="1" applyBorder="1" applyAlignment="1">
      <alignment vertical="center"/>
    </xf>
    <xf numFmtId="0" fontId="46" fillId="0" borderId="0" xfId="0" applyFont="1" applyFill="1" applyAlignment="1">
      <alignment horizontal="centerContinuous" vertical="center"/>
    </xf>
    <xf numFmtId="180" fontId="24" fillId="0" borderId="0" xfId="162" applyNumberFormat="1" applyFont="1" applyFill="1" applyBorder="1" applyAlignment="1">
      <alignment horizontal="right" vertical="center"/>
    </xf>
    <xf numFmtId="0" fontId="24" fillId="0" borderId="28" xfId="352" applyFont="1" applyFill="1" applyBorder="1" applyAlignment="1">
      <alignment horizontal="center" vertical="center" wrapText="1"/>
    </xf>
    <xf numFmtId="0" fontId="24" fillId="0" borderId="26" xfId="352" applyFont="1" applyFill="1" applyBorder="1" applyAlignment="1">
      <alignment horizontal="center" vertical="center" wrapText="1"/>
    </xf>
    <xf numFmtId="0" fontId="24" fillId="0" borderId="29" xfId="352" applyFont="1" applyFill="1" applyBorder="1" applyAlignment="1">
      <alignment horizontal="center" vertical="center" wrapText="1"/>
    </xf>
    <xf numFmtId="0" fontId="24" fillId="0" borderId="30" xfId="352" applyFont="1" applyFill="1" applyBorder="1" applyAlignment="1">
      <alignment horizontal="center" vertical="center" wrapText="1"/>
    </xf>
    <xf numFmtId="0" fontId="45" fillId="0" borderId="0" xfId="352" applyFont="1" applyFill="1" applyBorder="1" applyAlignment="1">
      <alignment horizontal="right" vertical="center"/>
    </xf>
    <xf numFmtId="0" fontId="24" fillId="0" borderId="0" xfId="352" applyFont="1" applyFill="1"/>
    <xf numFmtId="0" fontId="13" fillId="0" borderId="0" xfId="352" applyFont="1" applyFill="1"/>
    <xf numFmtId="0" fontId="83" fillId="0" borderId="0" xfId="352" applyFill="1"/>
    <xf numFmtId="0" fontId="24" fillId="0" borderId="0" xfId="352" applyFont="1" applyFill="1" applyBorder="1" applyAlignment="1">
      <alignment horizontal="center"/>
    </xf>
    <xf numFmtId="0" fontId="45" fillId="0" borderId="0" xfId="352" applyFont="1" applyFill="1" applyAlignment="1">
      <alignment horizontal="right" vertical="center"/>
    </xf>
    <xf numFmtId="0" fontId="24" fillId="0" borderId="26" xfId="0" applyFont="1" applyFill="1" applyBorder="1" applyAlignment="1">
      <alignment horizontal="center" vertical="center" wrapText="1"/>
    </xf>
    <xf numFmtId="41" fontId="24" fillId="0" borderId="0" xfId="361" applyNumberFormat="1" applyFont="1" applyFill="1" applyBorder="1" applyAlignment="1">
      <alignment vertical="center"/>
    </xf>
    <xf numFmtId="0" fontId="13" fillId="0" borderId="0" xfId="352" applyFont="1" applyFill="1" applyBorder="1" applyAlignment="1">
      <alignment horizontal="center"/>
    </xf>
    <xf numFmtId="0" fontId="45" fillId="0" borderId="0" xfId="361" applyFont="1" applyFill="1" applyBorder="1" applyAlignment="1">
      <alignment horizontal="right" vertical="center"/>
    </xf>
    <xf numFmtId="0" fontId="24" fillId="0" borderId="0" xfId="359" applyNumberFormat="1" applyFont="1" applyFill="1" applyAlignment="1">
      <alignment horizontal="right" vertical="center"/>
    </xf>
    <xf numFmtId="0" fontId="14" fillId="0" borderId="0" xfId="359" applyNumberFormat="1" applyFont="1" applyFill="1" applyAlignment="1">
      <alignment horizontal="center" vertical="center"/>
    </xf>
    <xf numFmtId="0" fontId="24" fillId="0" borderId="24" xfId="359" applyNumberFormat="1" applyFont="1" applyFill="1" applyBorder="1" applyAlignment="1">
      <alignment horizontal="center" vertical="center"/>
    </xf>
    <xf numFmtId="0" fontId="24" fillId="0" borderId="26" xfId="359" applyNumberFormat="1" applyFont="1" applyFill="1" applyBorder="1" applyAlignment="1">
      <alignment horizontal="center" vertical="center" wrapText="1"/>
    </xf>
    <xf numFmtId="41" fontId="24" fillId="0" borderId="0" xfId="359" applyNumberFormat="1" applyFont="1" applyFill="1" applyBorder="1" applyAlignment="1">
      <alignment vertical="center"/>
    </xf>
    <xf numFmtId="41" fontId="42" fillId="0" borderId="0" xfId="359" applyNumberFormat="1" applyFont="1" applyFill="1" applyBorder="1" applyAlignment="1">
      <alignment vertical="center"/>
    </xf>
    <xf numFmtId="41" fontId="10" fillId="0" borderId="0" xfId="359" applyNumberFormat="1" applyFont="1" applyFill="1" applyAlignment="1">
      <alignment vertical="top"/>
    </xf>
    <xf numFmtId="41" fontId="84" fillId="0" borderId="8" xfId="359" quotePrefix="1" applyNumberFormat="1" applyFont="1" applyFill="1" applyBorder="1" applyAlignment="1">
      <alignment horizontal="center" vertical="center"/>
    </xf>
    <xf numFmtId="41" fontId="24" fillId="0" borderId="0" xfId="359" quotePrefix="1" applyNumberFormat="1" applyFont="1" applyFill="1" applyBorder="1" applyAlignment="1">
      <alignment vertical="center"/>
    </xf>
    <xf numFmtId="0" fontId="45" fillId="0" borderId="0" xfId="359" applyNumberFormat="1" applyFont="1" applyFill="1" applyAlignment="1">
      <alignment horizontal="right" vertical="center"/>
    </xf>
    <xf numFmtId="41" fontId="14" fillId="0" borderId="0" xfId="359" applyNumberFormat="1" applyFont="1" applyFill="1" applyBorder="1" applyAlignment="1">
      <alignment vertical="center"/>
    </xf>
    <xf numFmtId="41" fontId="42" fillId="0" borderId="0" xfId="359" applyNumberFormat="1" applyFont="1" applyFill="1" applyAlignment="1">
      <alignment horizontal="right" vertical="center"/>
    </xf>
    <xf numFmtId="41" fontId="24" fillId="0" borderId="8" xfId="359" quotePrefix="1" applyNumberFormat="1" applyFont="1" applyFill="1" applyBorder="1" applyAlignment="1">
      <alignment horizontal="center" vertical="center"/>
    </xf>
    <xf numFmtId="41" fontId="24" fillId="0" borderId="8" xfId="359" applyNumberFormat="1" applyFont="1" applyFill="1" applyBorder="1" applyAlignment="1">
      <alignment horizontal="center" vertical="center"/>
    </xf>
    <xf numFmtId="41" fontId="24" fillId="0" borderId="25" xfId="359" applyNumberFormat="1" applyFont="1" applyFill="1" applyBorder="1" applyAlignment="1">
      <alignment horizontal="center" vertical="center"/>
    </xf>
    <xf numFmtId="0" fontId="86" fillId="0" borderId="0" xfId="359" applyFont="1" applyFill="1" applyAlignment="1">
      <alignment vertical="center"/>
    </xf>
    <xf numFmtId="0" fontId="60" fillId="0" borderId="0" xfId="359" applyFill="1"/>
    <xf numFmtId="0" fontId="45" fillId="0" borderId="27" xfId="359" applyFont="1" applyFill="1" applyBorder="1" applyAlignment="1">
      <alignment horizontal="right" vertical="center"/>
    </xf>
    <xf numFmtId="177" fontId="24" fillId="0" borderId="0" xfId="162" applyFont="1" applyFill="1" applyBorder="1" applyAlignment="1">
      <alignment horizontal="right" vertical="center"/>
    </xf>
    <xf numFmtId="0" fontId="24" fillId="0" borderId="0" xfId="359" applyNumberFormat="1" applyFont="1" applyFill="1" applyBorder="1" applyAlignment="1">
      <alignment horizontal="right" vertical="center"/>
    </xf>
    <xf numFmtId="0" fontId="45" fillId="0" borderId="0" xfId="359" applyNumberFormat="1" applyFont="1" applyFill="1" applyBorder="1" applyAlignment="1">
      <alignment horizontal="right" vertical="center"/>
    </xf>
    <xf numFmtId="41" fontId="10" fillId="0" borderId="0" xfId="359" applyNumberFormat="1" applyFont="1" applyFill="1" applyAlignment="1">
      <alignment vertical="center"/>
    </xf>
    <xf numFmtId="41" fontId="14" fillId="0" borderId="0" xfId="359" applyNumberFormat="1" applyFont="1" applyFill="1" applyBorder="1" applyAlignment="1"/>
    <xf numFmtId="0" fontId="49" fillId="0" borderId="0" xfId="359" applyFont="1" applyFill="1"/>
    <xf numFmtId="0" fontId="51" fillId="0" borderId="0" xfId="0" applyFont="1" applyFill="1" applyAlignment="1"/>
    <xf numFmtId="43" fontId="24" fillId="0" borderId="0" xfId="0" applyNumberFormat="1" applyFont="1" applyFill="1" applyAlignment="1"/>
    <xf numFmtId="0" fontId="41" fillId="0" borderId="0" xfId="0" applyFont="1" applyFill="1" applyAlignment="1">
      <alignment horizontal="centerContinuous" vertical="center"/>
    </xf>
    <xf numFmtId="177" fontId="42" fillId="0" borderId="0" xfId="162" applyFont="1" applyFill="1" applyBorder="1" applyAlignment="1">
      <alignment vertical="center"/>
    </xf>
    <xf numFmtId="177" fontId="18" fillId="0" borderId="0" xfId="162" applyNumberFormat="1" applyFont="1" applyFill="1" applyBorder="1" applyAlignment="1">
      <alignment vertical="center"/>
    </xf>
    <xf numFmtId="43" fontId="42" fillId="0" borderId="0" xfId="162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/>
    </xf>
    <xf numFmtId="0" fontId="42" fillId="0" borderId="0" xfId="0" applyFont="1" applyFill="1" applyAlignment="1">
      <alignment horizontal="right"/>
    </xf>
    <xf numFmtId="0" fontId="24" fillId="0" borderId="29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81" fillId="0" borderId="0" xfId="0" applyFont="1" applyFill="1" applyAlignment="1">
      <alignment vertical="center"/>
    </xf>
    <xf numFmtId="0" fontId="40" fillId="0" borderId="0" xfId="0" applyFont="1" applyFill="1" applyAlignment="1"/>
    <xf numFmtId="0" fontId="45" fillId="0" borderId="0" xfId="0" applyFont="1" applyFill="1" applyAlignment="1">
      <alignment horizontal="center"/>
    </xf>
    <xf numFmtId="177" fontId="39" fillId="0" borderId="0" xfId="162" applyNumberFormat="1" applyFont="1" applyFill="1" applyBorder="1" applyAlignment="1">
      <alignment vertical="center"/>
    </xf>
    <xf numFmtId="180" fontId="39" fillId="0" borderId="0" xfId="162" applyNumberFormat="1" applyFont="1" applyFill="1" applyBorder="1" applyAlignment="1">
      <alignment vertical="center"/>
    </xf>
    <xf numFmtId="177" fontId="39" fillId="0" borderId="0" xfId="162" quotePrefix="1" applyNumberFormat="1" applyFont="1" applyFill="1" applyBorder="1" applyAlignment="1">
      <alignment vertical="center"/>
    </xf>
    <xf numFmtId="182" fontId="39" fillId="0" borderId="0" xfId="162" quotePrefix="1" applyNumberFormat="1" applyFont="1" applyFill="1" applyBorder="1" applyAlignment="1">
      <alignment vertical="center"/>
    </xf>
    <xf numFmtId="0" fontId="24" fillId="0" borderId="30" xfId="0" applyFont="1" applyFill="1" applyBorder="1" applyAlignment="1">
      <alignment horizontal="center" vertical="center" wrapText="1"/>
    </xf>
    <xf numFmtId="0" fontId="45" fillId="0" borderId="0" xfId="352" applyFont="1" applyFill="1" applyBorder="1" applyAlignment="1">
      <alignment horizontal="left" vertical="center"/>
    </xf>
    <xf numFmtId="0" fontId="45" fillId="0" borderId="0" xfId="359" applyNumberFormat="1" applyFont="1" applyFill="1" applyAlignment="1">
      <alignment vertical="center"/>
    </xf>
    <xf numFmtId="0" fontId="45" fillId="0" borderId="0" xfId="359" applyNumberFormat="1" applyFont="1" applyFill="1" applyAlignment="1">
      <alignment horizontal="left" vertical="center"/>
    </xf>
    <xf numFmtId="41" fontId="87" fillId="0" borderId="0" xfId="359" applyNumberFormat="1" applyFont="1" applyFill="1" applyBorder="1" applyAlignment="1">
      <alignment horizontal="center" vertical="center"/>
    </xf>
    <xf numFmtId="180" fontId="42" fillId="0" borderId="0" xfId="162" applyNumberFormat="1" applyFont="1" applyFill="1" applyBorder="1" applyAlignment="1">
      <alignment vertical="center"/>
    </xf>
    <xf numFmtId="185" fontId="42" fillId="0" borderId="0" xfId="0" applyNumberFormat="1" applyFont="1" applyFill="1" applyBorder="1" applyAlignment="1">
      <alignment vertical="center"/>
    </xf>
    <xf numFmtId="177" fontId="42" fillId="0" borderId="0" xfId="162" applyFont="1" applyFill="1" applyAlignment="1">
      <alignment vertical="center"/>
    </xf>
    <xf numFmtId="180" fontId="42" fillId="0" borderId="0" xfId="162" applyNumberFormat="1" applyFont="1" applyFill="1" applyAlignment="1">
      <alignment vertical="center"/>
    </xf>
    <xf numFmtId="0" fontId="42" fillId="0" borderId="0" xfId="0" applyFont="1" applyFill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/>
    </xf>
    <xf numFmtId="0" fontId="43" fillId="0" borderId="0" xfId="0" applyFont="1" applyFill="1"/>
    <xf numFmtId="0" fontId="41" fillId="0" borderId="0" xfId="0" applyFont="1" applyFill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177" fontId="41" fillId="0" borderId="0" xfId="162" applyFont="1" applyFill="1" applyBorder="1" applyAlignment="1">
      <alignment horizontal="right" vertical="center"/>
    </xf>
    <xf numFmtId="186" fontId="41" fillId="0" borderId="0" xfId="0" applyNumberFormat="1" applyFont="1" applyFill="1" applyAlignment="1">
      <alignment vertical="center"/>
    </xf>
    <xf numFmtId="0" fontId="38" fillId="0" borderId="0" xfId="0" applyFont="1" applyFill="1" applyBorder="1" applyAlignment="1">
      <alignment vertical="center"/>
    </xf>
    <xf numFmtId="181" fontId="38" fillId="0" borderId="0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right" vertical="center" wrapText="1"/>
    </xf>
    <xf numFmtId="185" fontId="41" fillId="0" borderId="0" xfId="0" applyNumberFormat="1" applyFont="1" applyFill="1" applyBorder="1" applyAlignment="1">
      <alignment vertical="center"/>
    </xf>
    <xf numFmtId="181" fontId="38" fillId="0" borderId="0" xfId="0" applyNumberFormat="1" applyFont="1" applyFill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185" fontId="42" fillId="0" borderId="0" xfId="0" applyNumberFormat="1" applyFont="1" applyFill="1" applyBorder="1" applyAlignment="1">
      <alignment horizontal="center" vertical="center"/>
    </xf>
    <xf numFmtId="41" fontId="42" fillId="0" borderId="0" xfId="357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24" fillId="0" borderId="0" xfId="0" applyFont="1" applyFill="1" applyAlignment="1">
      <alignment horizontal="centerContinuous" vertical="center"/>
    </xf>
    <xf numFmtId="177" fontId="42" fillId="0" borderId="1" xfId="162" applyFont="1" applyFill="1" applyBorder="1" applyAlignment="1">
      <alignment vertical="center"/>
    </xf>
    <xf numFmtId="177" fontId="42" fillId="0" borderId="1" xfId="162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0" fontId="41" fillId="0" borderId="4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41" fontId="84" fillId="0" borderId="8" xfId="359" applyNumberFormat="1" applyFont="1" applyFill="1" applyBorder="1" applyAlignment="1">
      <alignment horizontal="center" vertical="center"/>
    </xf>
    <xf numFmtId="41" fontId="84" fillId="0" borderId="0" xfId="359" applyNumberFormat="1" applyFont="1" applyFill="1" applyBorder="1" applyAlignment="1">
      <alignment vertical="center"/>
    </xf>
    <xf numFmtId="41" fontId="24" fillId="0" borderId="0" xfId="162" applyNumberFormat="1" applyFont="1" applyFill="1" applyBorder="1" applyAlignment="1">
      <alignment vertical="center"/>
    </xf>
    <xf numFmtId="41" fontId="42" fillId="0" borderId="0" xfId="162" applyNumberFormat="1" applyFont="1" applyFill="1" applyBorder="1" applyAlignment="1">
      <alignment vertical="center"/>
    </xf>
    <xf numFmtId="41" fontId="24" fillId="0" borderId="0" xfId="162" applyNumberFormat="1" applyFont="1" applyFill="1" applyBorder="1" applyAlignment="1">
      <alignment horizontal="right" vertical="center"/>
    </xf>
    <xf numFmtId="41" fontId="24" fillId="0" borderId="0" xfId="0" applyNumberFormat="1" applyFont="1" applyFill="1" applyAlignment="1">
      <alignment horizontal="right" vertical="center"/>
    </xf>
    <xf numFmtId="0" fontId="14" fillId="0" borderId="0" xfId="359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41" fontId="45" fillId="0" borderId="0" xfId="359" applyNumberFormat="1" applyFont="1" applyFill="1" applyAlignment="1">
      <alignment horizontal="right" vertical="center"/>
    </xf>
    <xf numFmtId="0" fontId="99" fillId="0" borderId="0" xfId="359" applyFont="1" applyFill="1" applyAlignment="1">
      <alignment vertical="center"/>
    </xf>
    <xf numFmtId="0" fontId="45" fillId="0" borderId="0" xfId="359" applyFont="1" applyFill="1" applyAlignment="1">
      <alignment horizontal="right" vertical="center"/>
    </xf>
    <xf numFmtId="0" fontId="45" fillId="0" borderId="0" xfId="0" applyFont="1" applyFill="1" applyAlignment="1">
      <alignment horizontal="right"/>
    </xf>
    <xf numFmtId="0" fontId="45" fillId="0" borderId="27" xfId="352" applyFont="1" applyFill="1" applyBorder="1" applyAlignment="1">
      <alignment vertical="center"/>
    </xf>
    <xf numFmtId="0" fontId="45" fillId="0" borderId="0" xfId="352" applyFont="1" applyFill="1" applyBorder="1" applyAlignment="1">
      <alignment vertical="center"/>
    </xf>
    <xf numFmtId="0" fontId="45" fillId="0" borderId="0" xfId="352" applyFont="1" applyFill="1"/>
    <xf numFmtId="0" fontId="45" fillId="0" borderId="0" xfId="352" applyFont="1" applyFill="1" applyAlignment="1">
      <alignment vertical="center"/>
    </xf>
    <xf numFmtId="0" fontId="45" fillId="0" borderId="0" xfId="361" applyFont="1" applyFill="1" applyBorder="1" applyAlignment="1">
      <alignment vertical="center"/>
    </xf>
    <xf numFmtId="41" fontId="45" fillId="0" borderId="0" xfId="361" applyNumberFormat="1" applyFont="1" applyFill="1" applyBorder="1" applyAlignment="1">
      <alignment vertical="center"/>
    </xf>
    <xf numFmtId="0" fontId="34" fillId="0" borderId="0" xfId="352" applyFont="1" applyFill="1" applyBorder="1" applyAlignment="1">
      <alignment vertical="center"/>
    </xf>
    <xf numFmtId="41" fontId="45" fillId="0" borderId="0" xfId="359" applyNumberFormat="1" applyFont="1" applyFill="1" applyBorder="1" applyAlignment="1">
      <alignment vertical="center"/>
    </xf>
    <xf numFmtId="41" fontId="45" fillId="0" borderId="0" xfId="359" applyNumberFormat="1" applyFont="1" applyFill="1" applyAlignment="1">
      <alignment vertical="center"/>
    </xf>
    <xf numFmtId="41" fontId="4" fillId="0" borderId="0" xfId="359" applyNumberFormat="1" applyFont="1" applyFill="1" applyBorder="1" applyAlignment="1">
      <alignment vertical="center"/>
    </xf>
    <xf numFmtId="41" fontId="4" fillId="0" borderId="0" xfId="359" applyNumberFormat="1" applyFont="1" applyFill="1" applyAlignment="1">
      <alignment vertical="center"/>
    </xf>
    <xf numFmtId="41" fontId="45" fillId="0" borderId="0" xfId="359" applyNumberFormat="1" applyFont="1" applyFill="1" applyBorder="1" applyAlignment="1">
      <alignment horizontal="left" vertical="center"/>
    </xf>
    <xf numFmtId="0" fontId="45" fillId="0" borderId="0" xfId="359" applyFont="1" applyFill="1" applyAlignment="1">
      <alignment vertical="center"/>
    </xf>
    <xf numFmtId="0" fontId="35" fillId="0" borderId="0" xfId="359" applyFont="1" applyFill="1" applyAlignment="1">
      <alignment vertical="center"/>
    </xf>
    <xf numFmtId="41" fontId="24" fillId="0" borderId="4" xfId="163" applyNumberFormat="1" applyFont="1" applyFill="1" applyBorder="1" applyAlignment="1">
      <alignment vertical="center"/>
    </xf>
    <xf numFmtId="188" fontId="24" fillId="0" borderId="0" xfId="288" applyNumberFormat="1" applyFont="1" applyFill="1" applyBorder="1" applyAlignment="1">
      <alignment vertical="center"/>
    </xf>
    <xf numFmtId="185" fontId="24" fillId="0" borderId="0" xfId="288" applyNumberFormat="1" applyFont="1" applyFill="1" applyBorder="1" applyAlignment="1">
      <alignment vertical="center"/>
    </xf>
    <xf numFmtId="182" fontId="24" fillId="0" borderId="0" xfId="162" applyNumberFormat="1" applyFont="1" applyFill="1" applyBorder="1" applyAlignment="1">
      <alignment horizontal="right" vertical="center"/>
    </xf>
    <xf numFmtId="0" fontId="45" fillId="16" borderId="0" xfId="365" applyFont="1" applyFill="1" applyBorder="1" applyAlignment="1" applyProtection="1">
      <alignment horizontal="right" vertical="center"/>
      <protection hidden="1"/>
    </xf>
    <xf numFmtId="198" fontId="24" fillId="0" borderId="0" xfId="0" applyNumberFormat="1" applyFont="1" applyFill="1" applyBorder="1" applyAlignment="1">
      <alignment vertical="center"/>
    </xf>
    <xf numFmtId="41" fontId="24" fillId="0" borderId="0" xfId="167" applyNumberFormat="1" applyFont="1" applyFill="1" applyBorder="1" applyAlignment="1">
      <alignment horizontal="right" vertical="center"/>
    </xf>
    <xf numFmtId="41" fontId="24" fillId="0" borderId="0" xfId="163" applyNumberFormat="1" applyFont="1" applyFill="1" applyBorder="1" applyAlignment="1">
      <alignment horizontal="right" vertical="center"/>
    </xf>
    <xf numFmtId="0" fontId="42" fillId="0" borderId="4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187" fontId="24" fillId="0" borderId="0" xfId="361" applyNumberFormat="1" applyFont="1" applyFill="1" applyBorder="1" applyAlignment="1">
      <alignment vertical="center"/>
    </xf>
    <xf numFmtId="41" fontId="14" fillId="0" borderId="0" xfId="359" applyNumberFormat="1" applyFont="1" applyFill="1" applyAlignment="1">
      <alignment vertical="top"/>
    </xf>
    <xf numFmtId="41" fontId="24" fillId="0" borderId="0" xfId="359" applyNumberFormat="1" applyFont="1" applyFill="1" applyAlignment="1">
      <alignment horizontal="right" vertical="center"/>
    </xf>
    <xf numFmtId="0" fontId="60" fillId="0" borderId="0" xfId="359" applyFont="1" applyFill="1"/>
    <xf numFmtId="41" fontId="24" fillId="0" borderId="0" xfId="287" applyNumberFormat="1" applyFont="1" applyFill="1" applyBorder="1" applyAlignment="1">
      <alignment horizontal="right" vertical="center" shrinkToFit="1"/>
    </xf>
    <xf numFmtId="41" fontId="24" fillId="0" borderId="0" xfId="359" applyNumberFormat="1" applyFont="1" applyFill="1" applyAlignment="1">
      <alignment vertical="top"/>
    </xf>
    <xf numFmtId="0" fontId="0" fillId="0" borderId="0" xfId="0" applyNumberFormat="1" applyFont="1" applyFill="1" applyBorder="1" applyAlignment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41" fontId="42" fillId="0" borderId="0" xfId="163" applyNumberFormat="1" applyFont="1" applyFill="1" applyBorder="1" applyAlignment="1">
      <alignment vertical="center"/>
    </xf>
    <xf numFmtId="41" fontId="24" fillId="0" borderId="0" xfId="163" applyNumberFormat="1" applyFont="1" applyFill="1" applyBorder="1" applyAlignment="1">
      <alignment vertical="center" shrinkToFit="1"/>
    </xf>
    <xf numFmtId="0" fontId="24" fillId="29" borderId="0" xfId="361" applyFont="1" applyFill="1" applyBorder="1" applyAlignment="1"/>
    <xf numFmtId="43" fontId="24" fillId="0" borderId="0" xfId="0" applyNumberFormat="1" applyFont="1" applyFill="1" applyBorder="1" applyAlignment="1">
      <alignment horizontal="center" vertical="center"/>
    </xf>
    <xf numFmtId="41" fontId="24" fillId="0" borderId="0" xfId="361" applyNumberFormat="1" applyFont="1" applyFill="1" applyBorder="1" applyAlignment="1">
      <alignment horizontal="right" vertical="center" shrinkToFit="1"/>
    </xf>
    <xf numFmtId="41" fontId="106" fillId="0" borderId="0" xfId="359" applyNumberFormat="1" applyFont="1" applyFill="1" applyBorder="1" applyAlignment="1">
      <alignment horizontal="right" vertical="center"/>
    </xf>
    <xf numFmtId="184" fontId="24" fillId="0" borderId="0" xfId="163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 shrinkToFit="1"/>
    </xf>
    <xf numFmtId="0" fontId="42" fillId="0" borderId="8" xfId="0" applyFont="1" applyFill="1" applyBorder="1" applyAlignment="1">
      <alignment horizontal="center" vertical="center" shrinkToFit="1"/>
    </xf>
    <xf numFmtId="0" fontId="106" fillId="0" borderId="0" xfId="352" applyFont="1" applyFill="1" applyBorder="1" applyAlignment="1"/>
    <xf numFmtId="0" fontId="107" fillId="0" borderId="0" xfId="352" applyFont="1" applyFill="1" applyBorder="1" applyAlignment="1">
      <alignment horizontal="right" vertical="center"/>
    </xf>
    <xf numFmtId="180" fontId="106" fillId="0" borderId="31" xfId="162" applyNumberFormat="1" applyFont="1" applyFill="1" applyBorder="1" applyAlignment="1">
      <alignment vertical="center"/>
    </xf>
    <xf numFmtId="180" fontId="106" fillId="0" borderId="0" xfId="162" applyNumberFormat="1" applyFont="1" applyFill="1" applyBorder="1" applyAlignment="1">
      <alignment vertical="center"/>
    </xf>
    <xf numFmtId="180" fontId="106" fillId="0" borderId="0" xfId="0" applyNumberFormat="1" applyFont="1" applyFill="1" applyBorder="1" applyAlignment="1">
      <alignment vertical="center"/>
    </xf>
    <xf numFmtId="180" fontId="106" fillId="0" borderId="31" xfId="0" applyNumberFormat="1" applyFont="1" applyFill="1" applyBorder="1" applyAlignment="1">
      <alignment vertical="center"/>
    </xf>
    <xf numFmtId="43" fontId="24" fillId="0" borderId="0" xfId="0" applyNumberFormat="1" applyFont="1" applyFill="1" applyBorder="1" applyAlignment="1"/>
    <xf numFmtId="199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/>
    </xf>
    <xf numFmtId="41" fontId="24" fillId="0" borderId="0" xfId="352" applyNumberFormat="1" applyFont="1" applyFill="1" applyBorder="1" applyAlignment="1">
      <alignment horizontal="right" vertical="center" shrinkToFit="1"/>
    </xf>
    <xf numFmtId="177" fontId="24" fillId="0" borderId="0" xfId="162" applyFont="1" applyFill="1" applyBorder="1" applyAlignment="1">
      <alignment horizontal="right" vertical="center" shrinkToFit="1"/>
    </xf>
    <xf numFmtId="177" fontId="42" fillId="0" borderId="4" xfId="162" applyFont="1" applyFill="1" applyBorder="1" applyAlignment="1">
      <alignment horizontal="right" vertical="center" shrinkToFit="1"/>
    </xf>
    <xf numFmtId="177" fontId="24" fillId="0" borderId="0" xfId="162" applyFont="1" applyFill="1" applyBorder="1" applyAlignment="1">
      <alignment vertical="center" shrinkToFit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31" xfId="162" applyNumberFormat="1" applyFont="1" applyFill="1" applyBorder="1" applyAlignment="1">
      <alignment vertical="center" shrinkToFit="1"/>
    </xf>
    <xf numFmtId="177" fontId="24" fillId="0" borderId="0" xfId="0" applyNumberFormat="1" applyFont="1" applyFill="1" applyBorder="1" applyAlignment="1">
      <alignment vertical="center" shrinkToFit="1"/>
    </xf>
    <xf numFmtId="0" fontId="45" fillId="0" borderId="0" xfId="0" applyFont="1" applyFill="1" applyBorder="1" applyAlignment="1">
      <alignment horizontal="right" vertical="top"/>
    </xf>
    <xf numFmtId="41" fontId="24" fillId="0" borderId="0" xfId="0" applyNumberFormat="1" applyFont="1" applyFill="1" applyBorder="1" applyAlignment="1">
      <alignment vertical="center" shrinkToFit="1"/>
    </xf>
    <xf numFmtId="187" fontId="24" fillId="0" borderId="0" xfId="0" applyNumberFormat="1" applyFont="1" applyFill="1" applyBorder="1" applyAlignment="1">
      <alignment vertical="center" shrinkToFit="1"/>
    </xf>
    <xf numFmtId="0" fontId="24" fillId="0" borderId="32" xfId="0" applyFont="1" applyFill="1" applyBorder="1" applyAlignment="1">
      <alignment horizontal="center" vertical="center" wrapText="1"/>
    </xf>
    <xf numFmtId="187" fontId="24" fillId="0" borderId="0" xfId="162" applyNumberFormat="1" applyFont="1" applyFill="1" applyBorder="1" applyAlignment="1">
      <alignment horizontal="right" vertical="center" shrinkToFit="1"/>
    </xf>
    <xf numFmtId="177" fontId="24" fillId="0" borderId="0" xfId="0" applyNumberFormat="1" applyFont="1" applyFill="1" applyBorder="1" applyAlignment="1">
      <alignment horizontal="right" vertical="center" shrinkToFit="1"/>
    </xf>
    <xf numFmtId="200" fontId="24" fillId="0" borderId="0" xfId="0" applyNumberFormat="1" applyFont="1" applyFill="1" applyBorder="1" applyAlignment="1">
      <alignment horizontal="right" vertical="center" shrinkToFit="1"/>
    </xf>
    <xf numFmtId="180" fontId="24" fillId="0" borderId="0" xfId="162" applyNumberFormat="1" applyFont="1" applyFill="1" applyBorder="1" applyAlignment="1">
      <alignment vertical="center" shrinkToFit="1"/>
    </xf>
    <xf numFmtId="180" fontId="106" fillId="0" borderId="0" xfId="162" applyNumberFormat="1" applyFont="1" applyFill="1" applyBorder="1" applyAlignment="1">
      <alignment vertical="center" shrinkToFit="1"/>
    </xf>
    <xf numFmtId="177" fontId="24" fillId="0" borderId="4" xfId="162" applyFont="1" applyFill="1" applyBorder="1" applyAlignment="1">
      <alignment horizontal="right" vertical="center" shrinkToFit="1"/>
    </xf>
    <xf numFmtId="180" fontId="24" fillId="0" borderId="31" xfId="162" applyNumberFormat="1" applyFont="1" applyFill="1" applyBorder="1" applyAlignment="1">
      <alignment vertical="center" shrinkToFit="1"/>
    </xf>
    <xf numFmtId="41" fontId="24" fillId="0" borderId="0" xfId="0" applyNumberFormat="1" applyFont="1" applyFill="1" applyBorder="1" applyAlignment="1">
      <alignment horizontal="right" vertical="center" shrinkToFit="1"/>
    </xf>
    <xf numFmtId="41" fontId="24" fillId="0" borderId="4" xfId="0" applyNumberFormat="1" applyFont="1" applyFill="1" applyBorder="1" applyAlignment="1">
      <alignment horizontal="right" vertical="center" shrinkToFit="1"/>
    </xf>
    <xf numFmtId="41" fontId="42" fillId="0" borderId="4" xfId="0" applyNumberFormat="1" applyFont="1" applyFill="1" applyBorder="1" applyAlignment="1">
      <alignment vertical="center" shrinkToFit="1"/>
    </xf>
    <xf numFmtId="180" fontId="24" fillId="0" borderId="0" xfId="0" applyNumberFormat="1" applyFont="1" applyFill="1" applyBorder="1" applyAlignment="1">
      <alignment vertical="center" shrinkToFit="1"/>
    </xf>
    <xf numFmtId="180" fontId="24" fillId="0" borderId="0" xfId="0" applyNumberFormat="1" applyFont="1" applyFill="1" applyBorder="1" applyAlignment="1">
      <alignment horizontal="right" vertical="center" shrinkToFit="1"/>
    </xf>
    <xf numFmtId="0" fontId="42" fillId="0" borderId="25" xfId="0" applyFont="1" applyFill="1" applyBorder="1" applyAlignment="1">
      <alignment horizontal="center" vertical="center" shrinkToFit="1"/>
    </xf>
    <xf numFmtId="180" fontId="24" fillId="0" borderId="0" xfId="162" applyNumberFormat="1" applyFont="1" applyFill="1" applyBorder="1" applyAlignment="1">
      <alignment horizontal="right" vertical="center" shrinkToFit="1"/>
    </xf>
    <xf numFmtId="177" fontId="106" fillId="0" borderId="0" xfId="0" applyNumberFormat="1" applyFont="1" applyFill="1" applyBorder="1" applyAlignment="1">
      <alignment vertical="center" shrinkToFit="1"/>
    </xf>
    <xf numFmtId="41" fontId="24" fillId="0" borderId="0" xfId="361" applyNumberFormat="1" applyFont="1" applyFill="1" applyBorder="1" applyAlignment="1">
      <alignment horizontal="left" vertical="center" shrinkToFit="1"/>
    </xf>
    <xf numFmtId="41" fontId="24" fillId="0" borderId="31" xfId="361" applyNumberFormat="1" applyFont="1" applyFill="1" applyBorder="1" applyAlignment="1">
      <alignment horizontal="center" vertical="center" shrinkToFit="1"/>
    </xf>
    <xf numFmtId="41" fontId="24" fillId="0" borderId="0" xfId="361" applyNumberFormat="1" applyFont="1" applyFill="1" applyBorder="1" applyAlignment="1">
      <alignment horizontal="center" vertical="center" shrinkToFit="1"/>
    </xf>
    <xf numFmtId="41" fontId="24" fillId="0" borderId="0" xfId="361" applyNumberFormat="1" applyFont="1" applyFill="1" applyBorder="1" applyAlignment="1">
      <alignment vertical="center" shrinkToFit="1"/>
    </xf>
    <xf numFmtId="41" fontId="42" fillId="0" borderId="0" xfId="361" applyNumberFormat="1" applyFont="1" applyFill="1" applyBorder="1" applyAlignment="1">
      <alignment vertical="center" shrinkToFit="1"/>
    </xf>
    <xf numFmtId="41" fontId="24" fillId="0" borderId="4" xfId="361" applyNumberFormat="1" applyFont="1" applyFill="1" applyBorder="1" applyAlignment="1">
      <alignment vertical="center" shrinkToFit="1"/>
    </xf>
    <xf numFmtId="0" fontId="24" fillId="0" borderId="29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 wrapText="1"/>
    </xf>
    <xf numFmtId="0" fontId="42" fillId="16" borderId="0" xfId="0" applyFont="1" applyFill="1" applyAlignment="1">
      <alignment horizontal="right" vertical="center"/>
    </xf>
    <xf numFmtId="0" fontId="24" fillId="0" borderId="36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Continuous" vertical="center" wrapText="1"/>
    </xf>
    <xf numFmtId="0" fontId="45" fillId="0" borderId="26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top" wrapText="1"/>
    </xf>
    <xf numFmtId="0" fontId="24" fillId="0" borderId="24" xfId="352" applyFont="1" applyFill="1" applyBorder="1" applyAlignment="1">
      <alignment horizontal="center" vertical="center"/>
    </xf>
    <xf numFmtId="0" fontId="24" fillId="0" borderId="38" xfId="352" applyFont="1" applyFill="1" applyBorder="1" applyAlignment="1">
      <alignment horizontal="center" vertical="center"/>
    </xf>
    <xf numFmtId="41" fontId="24" fillId="0" borderId="28" xfId="359" applyNumberFormat="1" applyFont="1" applyFill="1" applyBorder="1" applyAlignment="1">
      <alignment horizontal="center" vertical="center" wrapText="1"/>
    </xf>
    <xf numFmtId="41" fontId="24" fillId="0" borderId="26" xfId="359" applyNumberFormat="1" applyFont="1" applyFill="1" applyBorder="1" applyAlignment="1">
      <alignment horizontal="center" vertical="center" wrapText="1"/>
    </xf>
    <xf numFmtId="41" fontId="24" fillId="0" borderId="29" xfId="359" applyNumberFormat="1" applyFont="1" applyFill="1" applyBorder="1" applyAlignment="1">
      <alignment horizontal="center" vertical="center" wrapText="1"/>
    </xf>
    <xf numFmtId="41" fontId="24" fillId="0" borderId="30" xfId="359" applyNumberFormat="1" applyFont="1" applyFill="1" applyBorder="1" applyAlignment="1">
      <alignment horizontal="center" vertical="center" wrapText="1"/>
    </xf>
    <xf numFmtId="0" fontId="24" fillId="0" borderId="39" xfId="352" applyFont="1" applyFill="1" applyBorder="1" applyAlignment="1">
      <alignment horizontal="center" vertical="center" wrapText="1"/>
    </xf>
    <xf numFmtId="41" fontId="24" fillId="0" borderId="40" xfId="359" applyNumberFormat="1" applyFont="1" applyFill="1" applyBorder="1" applyAlignment="1">
      <alignment horizontal="center" vertical="center" wrapText="1"/>
    </xf>
    <xf numFmtId="41" fontId="24" fillId="0" borderId="41" xfId="359" applyNumberFormat="1" applyFont="1" applyFill="1" applyBorder="1" applyAlignment="1">
      <alignment horizontal="center" vertical="center" wrapText="1"/>
    </xf>
    <xf numFmtId="0" fontId="24" fillId="0" borderId="41" xfId="352" applyFont="1" applyFill="1" applyBorder="1" applyAlignment="1">
      <alignment horizontal="center" vertical="center" wrapText="1"/>
    </xf>
    <xf numFmtId="41" fontId="24" fillId="0" borderId="42" xfId="359" applyNumberFormat="1" applyFont="1" applyFill="1" applyBorder="1" applyAlignment="1">
      <alignment horizontal="center" vertical="center" wrapText="1"/>
    </xf>
    <xf numFmtId="41" fontId="24" fillId="0" borderId="43" xfId="359" applyNumberFormat="1" applyFont="1" applyFill="1" applyBorder="1" applyAlignment="1">
      <alignment horizontal="center" vertical="center" wrapText="1"/>
    </xf>
    <xf numFmtId="41" fontId="24" fillId="0" borderId="44" xfId="359" applyNumberFormat="1" applyFont="1" applyFill="1" applyBorder="1" applyAlignment="1">
      <alignment horizontal="center" vertical="center" wrapText="1"/>
    </xf>
    <xf numFmtId="0" fontId="43" fillId="0" borderId="0" xfId="0" applyFont="1" applyFill="1" applyBorder="1"/>
    <xf numFmtId="0" fontId="42" fillId="0" borderId="0" xfId="0" applyFont="1" applyFill="1" applyBorder="1" applyAlignment="1">
      <alignment horizontal="centerContinuous" vertical="center"/>
    </xf>
    <xf numFmtId="180" fontId="106" fillId="0" borderId="0" xfId="162" applyNumberFormat="1" applyFont="1" applyFill="1" applyBorder="1" applyAlignment="1">
      <alignment horizontal="right" vertical="center" shrinkToFit="1"/>
    </xf>
    <xf numFmtId="43" fontId="106" fillId="0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45" fillId="0" borderId="0" xfId="0" applyFont="1" applyFill="1" applyBorder="1"/>
    <xf numFmtId="177" fontId="24" fillId="0" borderId="0" xfId="162" applyFont="1" applyFill="1" applyBorder="1" applyAlignment="1">
      <alignment horizontal="left" vertical="center" shrinkToFit="1"/>
    </xf>
    <xf numFmtId="177" fontId="24" fillId="0" borderId="31" xfId="0" applyNumberFormat="1" applyFont="1" applyFill="1" applyBorder="1" applyAlignment="1">
      <alignment horizontal="center" vertical="center" shrinkToFit="1"/>
    </xf>
    <xf numFmtId="177" fontId="24" fillId="0" borderId="0" xfId="162" applyNumberFormat="1" applyFont="1" applyFill="1" applyBorder="1" applyAlignment="1">
      <alignment horizontal="right" vertical="center" shrinkToFit="1"/>
    </xf>
    <xf numFmtId="0" fontId="24" fillId="0" borderId="8" xfId="352" applyFont="1" applyFill="1" applyBorder="1" applyAlignment="1">
      <alignment horizontal="center" vertical="center" wrapText="1"/>
    </xf>
    <xf numFmtId="0" fontId="24" fillId="0" borderId="25" xfId="352" applyFont="1" applyFill="1" applyBorder="1" applyAlignment="1">
      <alignment horizontal="center" vertical="center" wrapText="1" shrinkToFit="1"/>
    </xf>
    <xf numFmtId="0" fontId="45" fillId="0" borderId="27" xfId="352" applyFont="1" applyFill="1" applyBorder="1" applyAlignment="1">
      <alignment horizontal="right" vertical="center"/>
    </xf>
    <xf numFmtId="41" fontId="24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/>
    <xf numFmtId="0" fontId="24" fillId="0" borderId="39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47" fillId="0" borderId="0" xfId="0" applyFont="1" applyFill="1"/>
    <xf numFmtId="177" fontId="36" fillId="0" borderId="0" xfId="162" applyFont="1" applyFill="1" applyAlignment="1">
      <alignment horizontal="right" vertical="center"/>
    </xf>
    <xf numFmtId="177" fontId="24" fillId="0" borderId="31" xfId="0" applyNumberFormat="1" applyFont="1" applyFill="1" applyBorder="1" applyAlignment="1">
      <alignment horizontal="right" vertical="center" shrinkToFit="1"/>
    </xf>
    <xf numFmtId="0" fontId="24" fillId="0" borderId="40" xfId="0" applyFont="1" applyFill="1" applyBorder="1" applyAlignment="1">
      <alignment horizontal="center" vertical="center" wrapText="1"/>
    </xf>
    <xf numFmtId="177" fontId="49" fillId="16" borderId="45" xfId="347" applyFont="1" applyFill="1" applyBorder="1" applyAlignment="1" applyProtection="1">
      <alignment horizontal="center" vertical="center" wrapText="1"/>
      <protection hidden="1"/>
    </xf>
    <xf numFmtId="177" fontId="49" fillId="16" borderId="41" xfId="347" applyFont="1" applyFill="1" applyBorder="1" applyAlignment="1" applyProtection="1">
      <alignment horizontal="center" vertical="center" wrapText="1"/>
      <protection hidden="1"/>
    </xf>
    <xf numFmtId="0" fontId="49" fillId="16" borderId="41" xfId="0" applyFont="1" applyFill="1" applyBorder="1" applyAlignment="1" applyProtection="1">
      <alignment horizontal="center" vertical="center" wrapText="1"/>
      <protection hidden="1"/>
    </xf>
    <xf numFmtId="201" fontId="49" fillId="16" borderId="42" xfId="347" applyNumberFormat="1" applyFont="1" applyFill="1" applyBorder="1" applyAlignment="1" applyProtection="1">
      <alignment horizontal="center" vertical="center" wrapText="1"/>
      <protection hidden="1"/>
    </xf>
    <xf numFmtId="41" fontId="24" fillId="0" borderId="0" xfId="0" applyNumberFormat="1" applyFont="1" applyFill="1" applyBorder="1" applyAlignment="1" applyProtection="1">
      <alignment horizontal="right" vertical="center"/>
      <protection locked="0" hidden="1"/>
    </xf>
    <xf numFmtId="177" fontId="24" fillId="0" borderId="0" xfId="162" applyFont="1" applyFill="1" applyBorder="1" applyAlignment="1" applyProtection="1">
      <alignment horizontal="left" vertical="center"/>
      <protection locked="0" hidden="1"/>
    </xf>
    <xf numFmtId="41" fontId="24" fillId="0" borderId="0" xfId="162" applyNumberFormat="1" applyFont="1" applyFill="1" applyBorder="1" applyAlignment="1">
      <alignment vertical="center" shrinkToFit="1"/>
    </xf>
    <xf numFmtId="43" fontId="40" fillId="0" borderId="0" xfId="0" applyNumberFormat="1" applyFont="1" applyFill="1" applyAlignment="1">
      <alignment vertical="center"/>
    </xf>
    <xf numFmtId="177" fontId="42" fillId="0" borderId="0" xfId="162" applyFont="1" applyFill="1" applyBorder="1" applyAlignment="1">
      <alignment horizontal="center" vertical="center" shrinkToFit="1"/>
    </xf>
    <xf numFmtId="0" fontId="24" fillId="0" borderId="8" xfId="358" applyFont="1" applyFill="1" applyBorder="1" applyAlignment="1">
      <alignment horizontal="center" vertical="center" shrinkToFit="1"/>
    </xf>
    <xf numFmtId="0" fontId="24" fillId="0" borderId="25" xfId="358" applyFont="1" applyFill="1" applyBorder="1" applyAlignment="1">
      <alignment horizontal="center" vertical="center" shrinkToFit="1"/>
    </xf>
    <xf numFmtId="41" fontId="100" fillId="0" borderId="0" xfId="359" applyNumberFormat="1" applyFont="1" applyFill="1" applyBorder="1" applyAlignment="1">
      <alignment vertical="center"/>
    </xf>
    <xf numFmtId="41" fontId="24" fillId="0" borderId="0" xfId="359" applyNumberFormat="1" applyFont="1" applyFill="1" applyBorder="1" applyAlignment="1">
      <alignment vertical="center" shrinkToFit="1"/>
    </xf>
    <xf numFmtId="41" fontId="38" fillId="0" borderId="0" xfId="359" applyNumberFormat="1" applyFont="1" applyFill="1" applyAlignment="1">
      <alignment horizontal="left" vertical="center"/>
    </xf>
    <xf numFmtId="188" fontId="24" fillId="0" borderId="31" xfId="288" applyNumberFormat="1" applyFont="1" applyFill="1" applyBorder="1" applyAlignment="1">
      <alignment vertical="center"/>
    </xf>
    <xf numFmtId="180" fontId="106" fillId="0" borderId="0" xfId="162" applyNumberFormat="1" applyFont="1" applyFill="1" applyBorder="1" applyAlignment="1">
      <alignment horizontal="left" vertical="center" shrinkToFit="1"/>
    </xf>
    <xf numFmtId="0" fontId="42" fillId="0" borderId="24" xfId="0" applyFont="1" applyFill="1" applyBorder="1" applyAlignment="1">
      <alignment vertical="center"/>
    </xf>
    <xf numFmtId="180" fontId="106" fillId="0" borderId="31" xfId="162" applyNumberFormat="1" applyFont="1" applyFill="1" applyBorder="1" applyAlignment="1">
      <alignment horizontal="center" vertical="center" shrinkToFit="1"/>
    </xf>
    <xf numFmtId="180" fontId="106" fillId="0" borderId="0" xfId="162" applyNumberFormat="1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/>
    </xf>
    <xf numFmtId="0" fontId="24" fillId="0" borderId="26" xfId="359" applyNumberFormat="1" applyFont="1" applyFill="1" applyBorder="1" applyAlignment="1">
      <alignment horizontal="center" vertical="center"/>
    </xf>
    <xf numFmtId="0" fontId="13" fillId="0" borderId="36" xfId="0" applyFont="1" applyFill="1" applyBorder="1" applyAlignment="1"/>
    <xf numFmtId="180" fontId="24" fillId="0" borderId="31" xfId="162" applyNumberFormat="1" applyFont="1" applyFill="1" applyBorder="1" applyAlignment="1">
      <alignment vertical="center"/>
    </xf>
    <xf numFmtId="0" fontId="24" fillId="0" borderId="47" xfId="352" applyFont="1" applyFill="1" applyBorder="1" applyAlignment="1">
      <alignment horizontal="center" vertical="center" wrapText="1"/>
    </xf>
    <xf numFmtId="41" fontId="24" fillId="0" borderId="31" xfId="361" applyNumberFormat="1" applyFont="1" applyFill="1" applyBorder="1" applyAlignment="1">
      <alignment vertical="center" shrinkToFit="1"/>
    </xf>
    <xf numFmtId="41" fontId="24" fillId="0" borderId="0" xfId="352" applyNumberFormat="1" applyFont="1" applyFill="1" applyAlignment="1">
      <alignment shrinkToFit="1"/>
    </xf>
    <xf numFmtId="185" fontId="24" fillId="0" borderId="0" xfId="288" applyNumberFormat="1" applyFont="1" applyFill="1" applyBorder="1" applyAlignment="1">
      <alignment horizontal="right" vertical="center"/>
    </xf>
    <xf numFmtId="41" fontId="106" fillId="0" borderId="0" xfId="163" applyNumberFormat="1" applyFont="1" applyFill="1" applyBorder="1" applyAlignment="1">
      <alignment horizontal="right" vertical="center"/>
    </xf>
    <xf numFmtId="41" fontId="24" fillId="0" borderId="0" xfId="162" applyNumberFormat="1" applyFont="1" applyFill="1" applyAlignment="1">
      <alignment horizontal="right" vertical="center"/>
    </xf>
    <xf numFmtId="181" fontId="0" fillId="0" borderId="0" xfId="0" applyNumberFormat="1" applyFill="1" applyAlignment="1">
      <alignment vertical="center"/>
    </xf>
    <xf numFmtId="180" fontId="42" fillId="0" borderId="0" xfId="0" applyNumberFormat="1" applyFont="1" applyFill="1" applyAlignment="1">
      <alignment horizontal="center" vertical="center"/>
    </xf>
    <xf numFmtId="180" fontId="42" fillId="0" borderId="0" xfId="0" applyNumberFormat="1" applyFont="1" applyFill="1" applyBorder="1"/>
    <xf numFmtId="180" fontId="1" fillId="0" borderId="0" xfId="0" applyNumberFormat="1" applyFont="1" applyFill="1" applyBorder="1"/>
    <xf numFmtId="41" fontId="24" fillId="0" borderId="0" xfId="0" quotePrefix="1" applyNumberFormat="1" applyFont="1" applyFill="1" applyBorder="1" applyAlignment="1">
      <alignment vertical="center" shrinkToFit="1"/>
    </xf>
    <xf numFmtId="41" fontId="24" fillId="0" borderId="0" xfId="162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Alignment="1">
      <alignment vertical="center"/>
    </xf>
    <xf numFmtId="210" fontId="13" fillId="0" borderId="0" xfId="352" applyNumberFormat="1" applyFont="1" applyFill="1" applyBorder="1" applyAlignment="1"/>
    <xf numFmtId="43" fontId="13" fillId="0" borderId="0" xfId="352" applyNumberFormat="1" applyFont="1" applyFill="1" applyBorder="1" applyAlignment="1"/>
    <xf numFmtId="184" fontId="51" fillId="0" borderId="0" xfId="162" applyNumberFormat="1" applyFont="1" applyFill="1" applyBorder="1" applyAlignment="1"/>
    <xf numFmtId="177" fontId="24" fillId="0" borderId="0" xfId="162" applyFont="1" applyFill="1" applyBorder="1" applyAlignment="1">
      <alignment horizontal="center" vertical="center" shrinkToFit="1"/>
    </xf>
    <xf numFmtId="177" fontId="24" fillId="0" borderId="0" xfId="162" applyFont="1" applyFill="1" applyAlignment="1">
      <alignment vertical="center" shrinkToFit="1"/>
    </xf>
    <xf numFmtId="41" fontId="102" fillId="0" borderId="0" xfId="359" applyNumberFormat="1" applyFont="1" applyFill="1" applyBorder="1" applyAlignment="1">
      <alignment vertical="center"/>
    </xf>
    <xf numFmtId="0" fontId="24" fillId="0" borderId="8" xfId="361" applyFont="1" applyFill="1" applyBorder="1" applyAlignment="1">
      <alignment horizontal="center" vertical="center" shrinkToFit="1"/>
    </xf>
    <xf numFmtId="0" fontId="24" fillId="0" borderId="8" xfId="356" applyFont="1" applyFill="1" applyBorder="1" applyAlignment="1">
      <alignment horizontal="center" vertical="center" shrinkToFit="1"/>
    </xf>
    <xf numFmtId="0" fontId="24" fillId="0" borderId="25" xfId="356" applyFont="1" applyFill="1" applyBorder="1" applyAlignment="1">
      <alignment horizontal="center" vertical="center" shrinkToFit="1"/>
    </xf>
    <xf numFmtId="0" fontId="24" fillId="0" borderId="35" xfId="352" applyFont="1" applyFill="1" applyBorder="1" applyAlignment="1">
      <alignment horizontal="center" vertical="center" wrapText="1"/>
    </xf>
    <xf numFmtId="177" fontId="24" fillId="0" borderId="0" xfId="162" applyNumberFormat="1" applyFont="1" applyFill="1" applyBorder="1" applyAlignment="1">
      <alignment horizontal="center" vertical="center"/>
    </xf>
    <xf numFmtId="41" fontId="42" fillId="0" borderId="0" xfId="0" applyNumberFormat="1" applyFont="1" applyFill="1" applyAlignment="1">
      <alignment horizontal="right" vertical="center"/>
    </xf>
    <xf numFmtId="184" fontId="24" fillId="0" borderId="0" xfId="0" applyNumberFormat="1" applyFont="1" applyFill="1" applyAlignment="1">
      <alignment vertical="center"/>
    </xf>
    <xf numFmtId="0" fontId="24" fillId="0" borderId="46" xfId="0" applyFont="1" applyFill="1" applyBorder="1" applyAlignment="1">
      <alignment horizontal="center" vertical="center" wrapText="1"/>
    </xf>
    <xf numFmtId="177" fontId="24" fillId="0" borderId="0" xfId="162" applyFont="1" applyFill="1" applyAlignment="1">
      <alignment horizontal="center" vertical="center" shrinkToFit="1"/>
    </xf>
    <xf numFmtId="180" fontId="24" fillId="0" borderId="48" xfId="0" applyNumberFormat="1" applyFont="1" applyFill="1" applyBorder="1" applyAlignment="1">
      <alignment vertical="center"/>
    </xf>
    <xf numFmtId="0" fontId="14" fillId="29" borderId="0" xfId="0" applyFont="1" applyFill="1" applyAlignment="1"/>
    <xf numFmtId="183" fontId="24" fillId="0" borderId="31" xfId="357" applyNumberFormat="1" applyFont="1" applyFill="1" applyBorder="1" applyAlignment="1">
      <alignment horizontal="right" vertical="center" indent="1"/>
    </xf>
    <xf numFmtId="183" fontId="24" fillId="0" borderId="0" xfId="357" applyNumberFormat="1" applyFont="1" applyFill="1" applyBorder="1" applyAlignment="1">
      <alignment horizontal="right" vertical="center" indent="1"/>
    </xf>
    <xf numFmtId="183" fontId="24" fillId="0" borderId="4" xfId="357" applyNumberFormat="1" applyFont="1" applyFill="1" applyBorder="1" applyAlignment="1">
      <alignment horizontal="right" vertical="center" indent="1"/>
    </xf>
    <xf numFmtId="183" fontId="42" fillId="30" borderId="31" xfId="357" applyNumberFormat="1" applyFont="1" applyFill="1" applyBorder="1" applyAlignment="1">
      <alignment horizontal="right" vertical="center" indent="1"/>
    </xf>
    <xf numFmtId="183" fontId="42" fillId="30" borderId="0" xfId="357" applyNumberFormat="1" applyFont="1" applyFill="1" applyBorder="1" applyAlignment="1">
      <alignment horizontal="right" vertical="center" indent="1"/>
    </xf>
    <xf numFmtId="180" fontId="108" fillId="30" borderId="49" xfId="0" applyNumberFormat="1" applyFont="1" applyFill="1" applyBorder="1" applyAlignment="1">
      <alignment vertical="center"/>
    </xf>
    <xf numFmtId="180" fontId="108" fillId="30" borderId="4" xfId="0" applyNumberFormat="1" applyFont="1" applyFill="1" applyBorder="1" applyAlignment="1">
      <alignment vertical="center"/>
    </xf>
    <xf numFmtId="177" fontId="24" fillId="30" borderId="0" xfId="162" applyFont="1" applyFill="1" applyBorder="1" applyAlignment="1">
      <alignment vertical="center" shrinkToFit="1"/>
    </xf>
    <xf numFmtId="177" fontId="24" fillId="30" borderId="4" xfId="162" applyFont="1" applyFill="1" applyBorder="1" applyAlignment="1">
      <alignment vertical="center" shrinkToFit="1"/>
    </xf>
    <xf numFmtId="177" fontId="42" fillId="30" borderId="0" xfId="162" applyFont="1" applyFill="1" applyBorder="1" applyAlignment="1">
      <alignment vertical="center" shrinkToFit="1"/>
    </xf>
    <xf numFmtId="41" fontId="109" fillId="30" borderId="0" xfId="0" applyNumberFormat="1" applyFont="1" applyFill="1" applyAlignment="1" applyProtection="1">
      <alignment horizontal="right" vertical="center"/>
      <protection hidden="1"/>
    </xf>
    <xf numFmtId="177" fontId="42" fillId="30" borderId="0" xfId="162" applyFont="1" applyFill="1" applyBorder="1" applyAlignment="1">
      <alignment horizontal="left" vertical="center" shrinkToFit="1"/>
    </xf>
    <xf numFmtId="177" fontId="108" fillId="30" borderId="0" xfId="0" applyNumberFormat="1" applyFont="1" applyFill="1" applyBorder="1" applyAlignment="1">
      <alignment vertical="center" shrinkToFit="1"/>
    </xf>
    <xf numFmtId="177" fontId="24" fillId="30" borderId="0" xfId="162" applyFont="1" applyFill="1" applyBorder="1" applyAlignment="1">
      <alignment horizontal="right" vertical="center"/>
    </xf>
    <xf numFmtId="177" fontId="24" fillId="30" borderId="4" xfId="162" applyFont="1" applyFill="1" applyBorder="1" applyAlignment="1">
      <alignment horizontal="right" vertical="center"/>
    </xf>
    <xf numFmtId="180" fontId="42" fillId="30" borderId="49" xfId="162" applyNumberFormat="1" applyFont="1" applyFill="1" applyBorder="1" applyAlignment="1">
      <alignment vertical="center"/>
    </xf>
    <xf numFmtId="180" fontId="42" fillId="30" borderId="4" xfId="162" applyNumberFormat="1" applyFont="1" applyFill="1" applyBorder="1" applyAlignment="1">
      <alignment vertical="center"/>
    </xf>
    <xf numFmtId="183" fontId="24" fillId="0" borderId="0" xfId="0" applyNumberFormat="1" applyFont="1" applyFill="1" applyBorder="1" applyAlignment="1">
      <alignment horizontal="right" vertical="center"/>
    </xf>
    <xf numFmtId="183" fontId="24" fillId="0" borderId="0" xfId="162" applyNumberFormat="1" applyFont="1" applyFill="1" applyBorder="1" applyAlignment="1">
      <alignment vertical="center"/>
    </xf>
    <xf numFmtId="183" fontId="24" fillId="0" borderId="0" xfId="162" applyNumberFormat="1" applyFont="1" applyFill="1" applyBorder="1" applyAlignment="1">
      <alignment horizontal="right" vertical="center"/>
    </xf>
    <xf numFmtId="41" fontId="42" fillId="30" borderId="0" xfId="361" applyNumberFormat="1" applyFont="1" applyFill="1" applyBorder="1" applyAlignment="1">
      <alignment vertical="center"/>
    </xf>
    <xf numFmtId="41" fontId="42" fillId="30" borderId="0" xfId="359" applyNumberFormat="1" applyFont="1" applyFill="1" applyBorder="1" applyAlignment="1">
      <alignment vertical="center" shrinkToFit="1"/>
    </xf>
    <xf numFmtId="41" fontId="104" fillId="30" borderId="31" xfId="0" applyNumberFormat="1" applyFont="1" applyFill="1" applyBorder="1" applyAlignment="1" applyProtection="1">
      <alignment horizontal="center" vertical="center"/>
      <protection hidden="1"/>
    </xf>
    <xf numFmtId="41" fontId="104" fillId="30" borderId="0" xfId="0" applyNumberFormat="1" applyFont="1" applyFill="1" applyBorder="1" applyAlignment="1" applyProtection="1">
      <alignment horizontal="center" vertical="center"/>
      <protection hidden="1"/>
    </xf>
    <xf numFmtId="41" fontId="104" fillId="30" borderId="0" xfId="0" applyNumberFormat="1" applyFont="1" applyFill="1" applyBorder="1" applyAlignment="1" applyProtection="1">
      <alignment horizontal="center" vertical="center"/>
      <protection locked="0" hidden="1"/>
    </xf>
    <xf numFmtId="41" fontId="24" fillId="30" borderId="0" xfId="359" applyNumberFormat="1" applyFont="1" applyFill="1" applyBorder="1" applyAlignment="1">
      <alignment horizontal="right" vertical="center" shrinkToFit="1"/>
    </xf>
    <xf numFmtId="41" fontId="24" fillId="30" borderId="31" xfId="359" applyNumberFormat="1" applyFont="1" applyFill="1" applyBorder="1" applyAlignment="1">
      <alignment horizontal="right" vertical="center" shrinkToFit="1"/>
    </xf>
    <xf numFmtId="41" fontId="24" fillId="30" borderId="49" xfId="359" applyNumberFormat="1" applyFont="1" applyFill="1" applyBorder="1" applyAlignment="1">
      <alignment horizontal="right" vertical="center" shrinkToFit="1"/>
    </xf>
    <xf numFmtId="41" fontId="24" fillId="30" borderId="4" xfId="359" applyNumberFormat="1" applyFont="1" applyFill="1" applyBorder="1" applyAlignment="1">
      <alignment horizontal="right" vertical="center" shrinkToFit="1"/>
    </xf>
    <xf numFmtId="41" fontId="42" fillId="0" borderId="0" xfId="163" applyNumberFormat="1" applyFont="1" applyFill="1" applyBorder="1" applyAlignment="1">
      <alignment vertical="center" shrinkToFit="1"/>
    </xf>
    <xf numFmtId="41" fontId="42" fillId="0" borderId="0" xfId="162" applyNumberFormat="1" applyFont="1" applyFill="1" applyBorder="1" applyAlignment="1">
      <alignment vertical="center" shrinkToFit="1"/>
    </xf>
    <xf numFmtId="41" fontId="24" fillId="30" borderId="0" xfId="163" applyNumberFormat="1" applyFont="1" applyFill="1" applyBorder="1" applyAlignment="1">
      <alignment vertical="center"/>
    </xf>
    <xf numFmtId="41" fontId="24" fillId="30" borderId="0" xfId="163" applyNumberFormat="1" applyFont="1" applyFill="1" applyBorder="1" applyAlignment="1">
      <alignment vertical="center" shrinkToFit="1"/>
    </xf>
    <xf numFmtId="41" fontId="42" fillId="30" borderId="0" xfId="163" applyNumberFormat="1" applyFont="1" applyFill="1" applyBorder="1" applyAlignment="1">
      <alignment vertical="center"/>
    </xf>
    <xf numFmtId="41" fontId="24" fillId="30" borderId="49" xfId="163" applyNumberFormat="1" applyFont="1" applyFill="1" applyBorder="1" applyAlignment="1">
      <alignment vertical="center"/>
    </xf>
    <xf numFmtId="41" fontId="24" fillId="30" borderId="4" xfId="163" applyNumberFormat="1" applyFont="1" applyFill="1" applyBorder="1" applyAlignment="1">
      <alignment vertical="center" shrinkToFit="1"/>
    </xf>
    <xf numFmtId="41" fontId="110" fillId="30" borderId="31" xfId="364" applyNumberFormat="1" applyFont="1" applyFill="1" applyBorder="1" applyAlignment="1" applyProtection="1">
      <alignment horizontal="right" vertical="center"/>
      <protection hidden="1"/>
    </xf>
    <xf numFmtId="41" fontId="110" fillId="30" borderId="0" xfId="364" applyNumberFormat="1" applyFont="1" applyFill="1" applyBorder="1" applyAlignment="1" applyProtection="1">
      <alignment horizontal="right" vertical="center"/>
      <protection hidden="1"/>
    </xf>
    <xf numFmtId="41" fontId="109" fillId="30" borderId="31" xfId="364" applyNumberFormat="1" applyFont="1" applyFill="1" applyBorder="1" applyAlignment="1" applyProtection="1">
      <alignment horizontal="right" vertical="center"/>
      <protection hidden="1"/>
    </xf>
    <xf numFmtId="41" fontId="109" fillId="30" borderId="0" xfId="364" applyNumberFormat="1" applyFont="1" applyFill="1" applyBorder="1" applyAlignment="1" applyProtection="1">
      <alignment horizontal="right" vertical="center"/>
      <protection hidden="1"/>
    </xf>
    <xf numFmtId="41" fontId="110" fillId="30" borderId="49" xfId="364" applyNumberFormat="1" applyFont="1" applyFill="1" applyBorder="1" applyAlignment="1" applyProtection="1">
      <alignment horizontal="right" vertical="center"/>
      <protection hidden="1"/>
    </xf>
    <xf numFmtId="41" fontId="110" fillId="30" borderId="4" xfId="364" applyNumberFormat="1" applyFont="1" applyFill="1" applyBorder="1" applyAlignment="1" applyProtection="1">
      <alignment horizontal="right" vertical="center"/>
      <protection hidden="1"/>
    </xf>
    <xf numFmtId="41" fontId="42" fillId="30" borderId="0" xfId="359" applyNumberFormat="1" applyFont="1" applyFill="1" applyBorder="1" applyAlignment="1">
      <alignment horizontal="center" vertical="center"/>
    </xf>
    <xf numFmtId="41" fontId="42" fillId="30" borderId="0" xfId="359" applyNumberFormat="1" applyFont="1" applyFill="1" applyBorder="1" applyAlignment="1">
      <alignment vertical="center"/>
    </xf>
    <xf numFmtId="41" fontId="24" fillId="30" borderId="0" xfId="359" applyNumberFormat="1" applyFont="1" applyFill="1" applyBorder="1" applyAlignment="1">
      <alignment horizontal="center" vertical="center"/>
    </xf>
    <xf numFmtId="41" fontId="24" fillId="30" borderId="49" xfId="359" applyNumberFormat="1" applyFont="1" applyFill="1" applyBorder="1" applyAlignment="1">
      <alignment horizontal="center" vertical="center"/>
    </xf>
    <xf numFmtId="41" fontId="42" fillId="30" borderId="0" xfId="361" applyNumberFormat="1" applyFont="1" applyFill="1" applyBorder="1" applyAlignment="1">
      <alignment vertical="center" shrinkToFit="1"/>
    </xf>
    <xf numFmtId="41" fontId="24" fillId="30" borderId="31" xfId="361" applyNumberFormat="1" applyFont="1" applyFill="1" applyBorder="1" applyAlignment="1">
      <alignment vertical="center" shrinkToFit="1"/>
    </xf>
    <xf numFmtId="41" fontId="24" fillId="30" borderId="0" xfId="361" applyNumberFormat="1" applyFont="1" applyFill="1" applyBorder="1" applyAlignment="1">
      <alignment vertical="center" shrinkToFit="1"/>
    </xf>
    <xf numFmtId="41" fontId="24" fillId="30" borderId="49" xfId="361" applyNumberFormat="1" applyFont="1" applyFill="1" applyBorder="1" applyAlignment="1">
      <alignment vertical="center" shrinkToFit="1"/>
    </xf>
    <xf numFmtId="41" fontId="24" fillId="30" borderId="4" xfId="361" applyNumberFormat="1" applyFont="1" applyFill="1" applyBorder="1" applyAlignment="1">
      <alignment vertical="center" shrinkToFit="1"/>
    </xf>
    <xf numFmtId="41" fontId="42" fillId="30" borderId="31" xfId="361" applyNumberFormat="1" applyFont="1" applyFill="1" applyBorder="1" applyAlignment="1">
      <alignment vertical="center" shrinkToFit="1"/>
    </xf>
    <xf numFmtId="41" fontId="42" fillId="30" borderId="0" xfId="162" applyNumberFormat="1" applyFont="1" applyFill="1" applyBorder="1" applyAlignment="1">
      <alignment vertical="center"/>
    </xf>
    <xf numFmtId="41" fontId="42" fillId="30" borderId="31" xfId="288" applyNumberFormat="1" applyFont="1" applyFill="1" applyBorder="1" applyAlignment="1">
      <alignment vertical="center"/>
    </xf>
    <xf numFmtId="41" fontId="42" fillId="30" borderId="0" xfId="288" applyNumberFormat="1" applyFont="1" applyFill="1" applyBorder="1" applyAlignment="1">
      <alignment vertical="center"/>
    </xf>
    <xf numFmtId="183" fontId="42" fillId="30" borderId="0" xfId="288" applyNumberFormat="1" applyFont="1" applyFill="1" applyBorder="1" applyAlignment="1">
      <alignment vertical="center"/>
    </xf>
    <xf numFmtId="41" fontId="42" fillId="30" borderId="0" xfId="162" applyNumberFormat="1" applyFont="1" applyFill="1" applyBorder="1" applyAlignment="1">
      <alignment horizontal="right" vertical="center"/>
    </xf>
    <xf numFmtId="41" fontId="104" fillId="30" borderId="0" xfId="0" applyNumberFormat="1" applyFont="1" applyFill="1" applyBorder="1" applyAlignment="1" applyProtection="1">
      <alignment horizontal="right" vertical="center"/>
      <protection hidden="1"/>
    </xf>
    <xf numFmtId="183" fontId="104" fillId="30" borderId="0" xfId="0" applyNumberFormat="1" applyFont="1" applyFill="1" applyBorder="1" applyAlignment="1" applyProtection="1">
      <alignment horizontal="right" vertical="center"/>
      <protection hidden="1"/>
    </xf>
    <xf numFmtId="177" fontId="42" fillId="0" borderId="0" xfId="162" applyFont="1" applyFill="1" applyBorder="1" applyAlignment="1">
      <alignment horizontal="right" vertical="center" shrinkToFit="1"/>
    </xf>
    <xf numFmtId="180" fontId="24" fillId="0" borderId="4" xfId="162" applyNumberFormat="1" applyFont="1" applyFill="1" applyBorder="1" applyAlignment="1">
      <alignment horizontal="right" vertical="center" shrinkToFit="1"/>
    </xf>
    <xf numFmtId="180" fontId="108" fillId="0" borderId="4" xfId="162" applyNumberFormat="1" applyFont="1" applyFill="1" applyBorder="1" applyAlignment="1">
      <alignment horizontal="right" vertical="center" shrinkToFit="1"/>
    </xf>
    <xf numFmtId="180" fontId="42" fillId="0" borderId="49" xfId="162" applyNumberFormat="1" applyFont="1" applyFill="1" applyBorder="1" applyAlignment="1">
      <alignment vertical="center" shrinkToFit="1"/>
    </xf>
    <xf numFmtId="180" fontId="42" fillId="0" borderId="4" xfId="162" applyNumberFormat="1" applyFont="1" applyFill="1" applyBorder="1" applyAlignment="1">
      <alignment vertical="center" shrinkToFit="1"/>
    </xf>
    <xf numFmtId="180" fontId="108" fillId="0" borderId="4" xfId="162" applyNumberFormat="1" applyFont="1" applyFill="1" applyBorder="1" applyAlignment="1">
      <alignment vertical="center"/>
    </xf>
    <xf numFmtId="180" fontId="108" fillId="0" borderId="4" xfId="0" applyNumberFormat="1" applyFont="1" applyFill="1" applyBorder="1" applyAlignment="1">
      <alignment vertical="center"/>
    </xf>
    <xf numFmtId="43" fontId="108" fillId="0" borderId="4" xfId="0" applyNumberFormat="1" applyFont="1" applyFill="1" applyBorder="1" applyAlignment="1">
      <alignment vertical="center"/>
    </xf>
    <xf numFmtId="180" fontId="108" fillId="0" borderId="4" xfId="162" applyNumberFormat="1" applyFont="1" applyFill="1" applyBorder="1" applyAlignment="1">
      <alignment vertical="center" shrinkToFit="1"/>
    </xf>
    <xf numFmtId="188" fontId="42" fillId="0" borderId="0" xfId="0" applyNumberFormat="1" applyFont="1" applyFill="1" applyAlignment="1">
      <alignment horizontal="right" vertical="center"/>
    </xf>
    <xf numFmtId="177" fontId="24" fillId="0" borderId="4" xfId="162" applyFont="1" applyFill="1" applyBorder="1" applyAlignment="1">
      <alignment horizontal="right" vertical="center"/>
    </xf>
    <xf numFmtId="177" fontId="24" fillId="0" borderId="0" xfId="162" applyFont="1" applyFill="1" applyAlignment="1">
      <alignment horizontal="right" vertical="center"/>
    </xf>
    <xf numFmtId="177" fontId="24" fillId="0" borderId="4" xfId="162" applyFont="1" applyFill="1" applyBorder="1" applyAlignment="1">
      <alignment vertical="center"/>
    </xf>
    <xf numFmtId="41" fontId="109" fillId="30" borderId="0" xfId="0" applyNumberFormat="1" applyFont="1" applyFill="1" applyAlignment="1" applyProtection="1">
      <alignment horizontal="right" vertical="center" shrinkToFit="1"/>
      <protection hidden="1"/>
    </xf>
    <xf numFmtId="0" fontId="108" fillId="0" borderId="8" xfId="0" applyFont="1" applyFill="1" applyBorder="1" applyAlignment="1">
      <alignment horizontal="center" vertical="center"/>
    </xf>
    <xf numFmtId="177" fontId="108" fillId="30" borderId="0" xfId="162" applyNumberFormat="1" applyFont="1" applyFill="1" applyBorder="1" applyAlignment="1">
      <alignment vertical="center"/>
    </xf>
    <xf numFmtId="0" fontId="111" fillId="0" borderId="0" xfId="0" applyFont="1" applyFill="1" applyBorder="1"/>
    <xf numFmtId="187" fontId="42" fillId="30" borderId="0" xfId="361" applyNumberFormat="1" applyFont="1" applyFill="1" applyBorder="1" applyAlignment="1">
      <alignment vertical="center"/>
    </xf>
    <xf numFmtId="41" fontId="108" fillId="30" borderId="0" xfId="361" applyNumberFormat="1" applyFont="1" applyFill="1" applyBorder="1" applyAlignment="1">
      <alignment vertical="center"/>
    </xf>
    <xf numFmtId="188" fontId="108" fillId="30" borderId="0" xfId="359" applyNumberFormat="1" applyFont="1" applyFill="1" applyBorder="1" applyAlignment="1">
      <alignment vertical="center"/>
    </xf>
    <xf numFmtId="177" fontId="108" fillId="30" borderId="0" xfId="162" applyFont="1" applyFill="1" applyBorder="1" applyAlignment="1">
      <alignment horizontal="right" vertical="center"/>
    </xf>
    <xf numFmtId="41" fontId="108" fillId="30" borderId="0" xfId="359" applyNumberFormat="1" applyFont="1" applyFill="1" applyBorder="1" applyAlignment="1">
      <alignment horizontal="right" vertical="center"/>
    </xf>
    <xf numFmtId="0" fontId="112" fillId="0" borderId="0" xfId="359" applyFont="1" applyFill="1"/>
    <xf numFmtId="0" fontId="106" fillId="0" borderId="8" xfId="358" applyFont="1" applyFill="1" applyBorder="1" applyAlignment="1">
      <alignment horizontal="center" vertical="center" wrapText="1"/>
    </xf>
    <xf numFmtId="41" fontId="106" fillId="30" borderId="0" xfId="359" applyNumberFormat="1" applyFont="1" applyFill="1" applyBorder="1" applyAlignment="1">
      <alignment horizontal="center" vertical="center"/>
    </xf>
    <xf numFmtId="0" fontId="106" fillId="0" borderId="25" xfId="358" applyFont="1" applyFill="1" applyBorder="1" applyAlignment="1">
      <alignment horizontal="center" vertical="center" wrapText="1"/>
    </xf>
    <xf numFmtId="41" fontId="108" fillId="30" borderId="0" xfId="287" applyNumberFormat="1" applyFont="1" applyFill="1" applyBorder="1" applyAlignment="1">
      <alignment horizontal="right" vertical="center" shrinkToFit="1"/>
    </xf>
    <xf numFmtId="41" fontId="108" fillId="30" borderId="0" xfId="167" applyNumberFormat="1" applyFont="1" applyFill="1" applyBorder="1" applyAlignment="1">
      <alignment horizontal="right" vertical="center"/>
    </xf>
    <xf numFmtId="41" fontId="108" fillId="30" borderId="0" xfId="163" applyNumberFormat="1" applyFont="1" applyFill="1" applyBorder="1" applyAlignment="1">
      <alignment horizontal="right" vertical="center"/>
    </xf>
    <xf numFmtId="41" fontId="108" fillId="31" borderId="0" xfId="359" applyNumberFormat="1" applyFont="1" applyFill="1" applyAlignment="1">
      <alignment vertical="top"/>
    </xf>
    <xf numFmtId="41" fontId="106" fillId="30" borderId="0" xfId="359" applyNumberFormat="1" applyFont="1" applyFill="1" applyBorder="1" applyAlignment="1">
      <alignment horizontal="right" vertical="center"/>
    </xf>
    <xf numFmtId="41" fontId="106" fillId="0" borderId="0" xfId="359" applyNumberFormat="1" applyFont="1" applyFill="1" applyBorder="1" applyAlignment="1">
      <alignment horizontal="right" vertical="center" shrinkToFit="1"/>
    </xf>
    <xf numFmtId="41" fontId="106" fillId="0" borderId="0" xfId="359" applyNumberFormat="1" applyFont="1" applyFill="1" applyAlignment="1">
      <alignment vertical="center"/>
    </xf>
    <xf numFmtId="41" fontId="106" fillId="30" borderId="49" xfId="359" applyNumberFormat="1" applyFont="1" applyFill="1" applyBorder="1" applyAlignment="1">
      <alignment horizontal="right" vertical="center"/>
    </xf>
    <xf numFmtId="41" fontId="106" fillId="0" borderId="4" xfId="359" applyNumberFormat="1" applyFont="1" applyFill="1" applyBorder="1" applyAlignment="1">
      <alignment horizontal="right" vertical="center"/>
    </xf>
    <xf numFmtId="0" fontId="108" fillId="0" borderId="0" xfId="352" applyFont="1" applyFill="1" applyBorder="1" applyAlignment="1"/>
    <xf numFmtId="0" fontId="106" fillId="0" borderId="8" xfId="352" applyFont="1" applyFill="1" applyBorder="1" applyAlignment="1">
      <alignment horizontal="center" vertical="center"/>
    </xf>
    <xf numFmtId="0" fontId="106" fillId="0" borderId="25" xfId="361" applyFont="1" applyFill="1" applyBorder="1" applyAlignment="1">
      <alignment horizontal="center" vertical="center"/>
    </xf>
    <xf numFmtId="0" fontId="108" fillId="0" borderId="25" xfId="0" applyFont="1" applyFill="1" applyBorder="1" applyAlignment="1">
      <alignment horizontal="center" vertical="center"/>
    </xf>
    <xf numFmtId="0" fontId="113" fillId="0" borderId="0" xfId="0" applyNumberFormat="1" applyFont="1" applyFill="1" applyBorder="1" applyAlignment="1"/>
    <xf numFmtId="0" fontId="113" fillId="0" borderId="0" xfId="0" applyFont="1" applyFill="1" applyAlignment="1"/>
    <xf numFmtId="0" fontId="108" fillId="0" borderId="0" xfId="0" applyFont="1" applyFill="1"/>
    <xf numFmtId="177" fontId="42" fillId="30" borderId="0" xfId="162" applyFont="1" applyFill="1" applyBorder="1" applyAlignment="1">
      <alignment horizontal="right" vertical="center" shrinkToFit="1"/>
    </xf>
    <xf numFmtId="177" fontId="42" fillId="30" borderId="0" xfId="162" applyNumberFormat="1" applyFont="1" applyFill="1" applyBorder="1" applyAlignment="1">
      <alignment horizontal="right" vertical="center" shrinkToFit="1"/>
    </xf>
    <xf numFmtId="177" fontId="24" fillId="0" borderId="31" xfId="162" applyFont="1" applyFill="1" applyBorder="1" applyAlignment="1" applyProtection="1">
      <alignment horizontal="left" vertical="center"/>
      <protection locked="0" hidden="1"/>
    </xf>
    <xf numFmtId="177" fontId="24" fillId="0" borderId="0" xfId="162" applyNumberFormat="1" applyFont="1" applyFill="1" applyBorder="1" applyAlignment="1" applyProtection="1">
      <alignment horizontal="center" vertical="center"/>
      <protection locked="0" hidden="1"/>
    </xf>
    <xf numFmtId="177" fontId="24" fillId="0" borderId="0" xfId="162" applyFont="1" applyFill="1" applyBorder="1" applyAlignment="1" applyProtection="1">
      <alignment horizontal="right" vertical="center"/>
      <protection locked="0" hidden="1"/>
    </xf>
    <xf numFmtId="41" fontId="42" fillId="30" borderId="0" xfId="361" applyNumberFormat="1" applyFont="1" applyFill="1" applyBorder="1" applyAlignment="1">
      <alignment horizontal="right" vertical="center" shrinkToFit="1"/>
    </xf>
    <xf numFmtId="41" fontId="24" fillId="30" borderId="4" xfId="361" applyNumberFormat="1" applyFont="1" applyFill="1" applyBorder="1" applyAlignment="1">
      <alignment horizontal="right" vertical="center" shrinkToFit="1"/>
    </xf>
    <xf numFmtId="0" fontId="114" fillId="31" borderId="0" xfId="352" applyFont="1" applyFill="1" applyBorder="1" applyAlignment="1">
      <alignment horizontal="center" vertical="center"/>
    </xf>
    <xf numFmtId="41" fontId="24" fillId="0" borderId="0" xfId="288" applyNumberFormat="1" applyFont="1" applyFill="1" applyBorder="1" applyAlignment="1">
      <alignment horizontal="right" vertical="center"/>
    </xf>
    <xf numFmtId="41" fontId="24" fillId="0" borderId="4" xfId="288" applyNumberFormat="1" applyFont="1" applyFill="1" applyBorder="1" applyAlignment="1">
      <alignment horizontal="right" vertical="center"/>
    </xf>
    <xf numFmtId="43" fontId="24" fillId="0" borderId="0" xfId="361" applyNumberFormat="1" applyFont="1" applyFill="1" applyBorder="1" applyAlignment="1">
      <alignment vertical="center"/>
    </xf>
    <xf numFmtId="43" fontId="42" fillId="30" borderId="0" xfId="361" applyNumberFormat="1" applyFont="1" applyFill="1" applyBorder="1" applyAlignment="1">
      <alignment vertical="center"/>
    </xf>
    <xf numFmtId="41" fontId="106" fillId="30" borderId="49" xfId="359" applyNumberFormat="1" applyFont="1" applyFill="1" applyBorder="1" applyAlignment="1">
      <alignment horizontal="center" vertical="center"/>
    </xf>
    <xf numFmtId="41" fontId="106" fillId="30" borderId="31" xfId="163" applyNumberFormat="1" applyFont="1" applyFill="1" applyBorder="1" applyAlignment="1">
      <alignment horizontal="right" vertical="center"/>
    </xf>
    <xf numFmtId="41" fontId="106" fillId="30" borderId="49" xfId="163" applyNumberFormat="1" applyFont="1" applyFill="1" applyBorder="1" applyAlignment="1">
      <alignment horizontal="right" vertical="center"/>
    </xf>
    <xf numFmtId="41" fontId="24" fillId="0" borderId="0" xfId="162" applyNumberFormat="1" applyFont="1" applyFill="1" applyBorder="1" applyAlignment="1" applyProtection="1">
      <alignment horizontal="center" vertical="center"/>
      <protection locked="0" hidden="1"/>
    </xf>
    <xf numFmtId="41" fontId="109" fillId="0" borderId="31" xfId="364" applyNumberFormat="1" applyFont="1" applyFill="1" applyBorder="1" applyAlignment="1" applyProtection="1">
      <alignment horizontal="right" vertical="center"/>
      <protection hidden="1"/>
    </xf>
    <xf numFmtId="41" fontId="109" fillId="0" borderId="0" xfId="364" applyNumberFormat="1" applyFont="1" applyFill="1" applyBorder="1" applyAlignment="1" applyProtection="1">
      <alignment horizontal="right" vertical="center"/>
      <protection hidden="1"/>
    </xf>
    <xf numFmtId="0" fontId="115" fillId="0" borderId="8" xfId="0" applyFont="1" applyFill="1" applyBorder="1" applyAlignment="1">
      <alignment horizontal="center" vertical="center"/>
    </xf>
    <xf numFmtId="183" fontId="115" fillId="0" borderId="31" xfId="357" applyNumberFormat="1" applyFont="1" applyFill="1" applyBorder="1" applyAlignment="1">
      <alignment horizontal="right" vertical="center" indent="1"/>
    </xf>
    <xf numFmtId="183" fontId="115" fillId="0" borderId="0" xfId="357" applyNumberFormat="1" applyFont="1" applyFill="1" applyBorder="1" applyAlignment="1">
      <alignment horizontal="right" vertical="center" indent="1"/>
    </xf>
    <xf numFmtId="0" fontId="116" fillId="0" borderId="0" xfId="0" applyFont="1" applyFill="1" applyAlignment="1">
      <alignment vertical="center"/>
    </xf>
    <xf numFmtId="177" fontId="115" fillId="0" borderId="0" xfId="0" applyNumberFormat="1" applyFont="1" applyFill="1" applyBorder="1" applyAlignment="1">
      <alignment vertical="center" shrinkToFit="1"/>
    </xf>
    <xf numFmtId="0" fontId="117" fillId="0" borderId="0" xfId="0" applyFont="1" applyFill="1" applyAlignment="1">
      <alignment vertical="center"/>
    </xf>
    <xf numFmtId="209" fontId="118" fillId="0" borderId="0" xfId="0" applyNumberFormat="1" applyFont="1" applyFill="1" applyBorder="1" applyAlignment="1" applyProtection="1">
      <alignment horizontal="center" vertical="center"/>
      <protection hidden="1"/>
    </xf>
    <xf numFmtId="41" fontId="118" fillId="0" borderId="0" xfId="0" applyNumberFormat="1" applyFont="1" applyFill="1" applyAlignment="1" applyProtection="1">
      <alignment horizontal="right" vertical="center"/>
      <protection hidden="1"/>
    </xf>
    <xf numFmtId="41" fontId="118" fillId="0" borderId="0" xfId="0" applyNumberFormat="1" applyFont="1" applyFill="1" applyBorder="1" applyAlignment="1" applyProtection="1">
      <alignment horizontal="right" vertical="center"/>
      <protection hidden="1"/>
    </xf>
    <xf numFmtId="0" fontId="115" fillId="0" borderId="0" xfId="0" applyFont="1" applyFill="1" applyBorder="1" applyAlignment="1">
      <alignment horizontal="center" vertical="center"/>
    </xf>
    <xf numFmtId="177" fontId="115" fillId="0" borderId="31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0" fontId="119" fillId="0" borderId="0" xfId="0" applyFont="1" applyFill="1" applyAlignment="1">
      <alignment vertical="center"/>
    </xf>
    <xf numFmtId="0" fontId="115" fillId="0" borderId="8" xfId="361" applyFont="1" applyFill="1" applyBorder="1" applyAlignment="1">
      <alignment horizontal="center" vertical="center"/>
    </xf>
    <xf numFmtId="41" fontId="115" fillId="0" borderId="0" xfId="361" applyNumberFormat="1" applyFont="1" applyFill="1" applyBorder="1" applyAlignment="1">
      <alignment vertical="center"/>
    </xf>
    <xf numFmtId="43" fontId="115" fillId="0" borderId="0" xfId="361" applyNumberFormat="1" applyFont="1" applyFill="1" applyBorder="1" applyAlignment="1">
      <alignment vertical="center"/>
    </xf>
    <xf numFmtId="0" fontId="120" fillId="0" borderId="0" xfId="361" applyFont="1" applyFill="1" applyBorder="1" applyAlignment="1"/>
    <xf numFmtId="188" fontId="115" fillId="0" borderId="0" xfId="359" applyNumberFormat="1" applyFont="1" applyFill="1" applyBorder="1" applyAlignment="1">
      <alignment vertical="center"/>
    </xf>
    <xf numFmtId="41" fontId="115" fillId="0" borderId="0" xfId="359" applyNumberFormat="1" applyFont="1" applyFill="1" applyBorder="1" applyAlignment="1">
      <alignment horizontal="right" vertical="center"/>
    </xf>
    <xf numFmtId="0" fontId="121" fillId="0" borderId="0" xfId="359" applyFont="1" applyFill="1"/>
    <xf numFmtId="41" fontId="115" fillId="0" borderId="0" xfId="163" applyNumberFormat="1" applyFont="1" applyFill="1" applyBorder="1" applyAlignment="1">
      <alignment horizontal="right" vertical="center"/>
    </xf>
    <xf numFmtId="41" fontId="115" fillId="0" borderId="0" xfId="359" applyNumberFormat="1" applyFont="1" applyFill="1" applyAlignment="1">
      <alignment vertical="center"/>
    </xf>
    <xf numFmtId="41" fontId="115" fillId="0" borderId="0" xfId="359" applyNumberFormat="1" applyFont="1" applyFill="1" applyAlignment="1">
      <alignment vertical="top"/>
    </xf>
    <xf numFmtId="183" fontId="115" fillId="0" borderId="8" xfId="352" applyNumberFormat="1" applyFont="1" applyFill="1" applyBorder="1" applyAlignment="1">
      <alignment vertical="center"/>
    </xf>
    <xf numFmtId="41" fontId="115" fillId="0" borderId="0" xfId="352" applyNumberFormat="1" applyFont="1" applyFill="1" applyBorder="1" applyAlignment="1">
      <alignment vertical="center"/>
    </xf>
    <xf numFmtId="183" fontId="115" fillId="0" borderId="0" xfId="352" applyNumberFormat="1" applyFont="1" applyFill="1" applyBorder="1" applyAlignment="1">
      <alignment vertical="center"/>
    </xf>
    <xf numFmtId="0" fontId="115" fillId="0" borderId="0" xfId="0" applyFont="1" applyFill="1" applyAlignment="1">
      <alignment vertical="center"/>
    </xf>
    <xf numFmtId="183" fontId="118" fillId="0" borderId="0" xfId="0" applyNumberFormat="1" applyFont="1" applyFill="1" applyBorder="1" applyAlignment="1" applyProtection="1">
      <alignment horizontal="right" vertical="center"/>
      <protection hidden="1"/>
    </xf>
    <xf numFmtId="41" fontId="115" fillId="0" borderId="0" xfId="288" applyNumberFormat="1" applyFont="1" applyFill="1" applyBorder="1" applyAlignment="1">
      <alignment vertical="center"/>
    </xf>
    <xf numFmtId="177" fontId="24" fillId="0" borderId="0" xfId="162" applyFont="1" applyFill="1" applyAlignment="1">
      <alignment horizontal="right" vertical="center" shrinkToFit="1"/>
    </xf>
    <xf numFmtId="41" fontId="108" fillId="0" borderId="4" xfId="0" applyNumberFormat="1" applyFont="1" applyFill="1" applyBorder="1" applyAlignment="1">
      <alignment vertical="center" shrinkToFit="1"/>
    </xf>
    <xf numFmtId="187" fontId="108" fillId="0" borderId="4" xfId="0" applyNumberFormat="1" applyFont="1" applyFill="1" applyBorder="1" applyAlignment="1">
      <alignment vertical="center" shrinkToFit="1"/>
    </xf>
    <xf numFmtId="0" fontId="113" fillId="0" borderId="0" xfId="0" applyFont="1" applyFill="1" applyAlignment="1">
      <alignment vertical="center"/>
    </xf>
    <xf numFmtId="41" fontId="108" fillId="30" borderId="4" xfId="0" applyNumberFormat="1" applyFont="1" applyFill="1" applyBorder="1" applyAlignment="1">
      <alignment vertical="center" shrinkToFit="1"/>
    </xf>
    <xf numFmtId="187" fontId="108" fillId="30" borderId="4" xfId="0" applyNumberFormat="1" applyFont="1" applyFill="1" applyBorder="1" applyAlignment="1">
      <alignment vertical="center" shrinkToFit="1"/>
    </xf>
    <xf numFmtId="0" fontId="122" fillId="0" borderId="0" xfId="0" applyFont="1" applyFill="1" applyAlignment="1"/>
    <xf numFmtId="183" fontId="42" fillId="30" borderId="49" xfId="357" applyNumberFormat="1" applyFont="1" applyFill="1" applyBorder="1" applyAlignment="1">
      <alignment horizontal="right" vertical="center" indent="1"/>
    </xf>
    <xf numFmtId="177" fontId="42" fillId="0" borderId="4" xfId="0" applyNumberFormat="1" applyFont="1" applyFill="1" applyBorder="1" applyAlignment="1">
      <alignment horizontal="right" vertical="center" shrinkToFit="1"/>
    </xf>
    <xf numFmtId="177" fontId="42" fillId="0" borderId="4" xfId="0" applyNumberFormat="1" applyFont="1" applyFill="1" applyBorder="1" applyAlignment="1">
      <alignment vertical="center" shrinkToFit="1"/>
    </xf>
    <xf numFmtId="180" fontId="42" fillId="0" borderId="4" xfId="0" applyNumberFormat="1" applyFont="1" applyFill="1" applyBorder="1" applyAlignment="1">
      <alignment horizontal="right" vertical="center" shrinkToFit="1"/>
    </xf>
    <xf numFmtId="180" fontId="42" fillId="0" borderId="4" xfId="162" applyNumberFormat="1" applyFont="1" applyFill="1" applyBorder="1" applyAlignment="1">
      <alignment horizontal="right" vertical="center" shrinkToFit="1"/>
    </xf>
    <xf numFmtId="180" fontId="42" fillId="0" borderId="4" xfId="0" applyNumberFormat="1" applyFont="1" applyFill="1" applyBorder="1" applyAlignment="1">
      <alignment vertical="center" shrinkToFit="1"/>
    </xf>
    <xf numFmtId="177" fontId="42" fillId="0" borderId="4" xfId="162" applyNumberFormat="1" applyFont="1" applyFill="1" applyBorder="1" applyAlignment="1">
      <alignment horizontal="center" vertical="center" shrinkToFit="1"/>
    </xf>
    <xf numFmtId="186" fontId="42" fillId="0" borderId="4" xfId="0" applyNumberFormat="1" applyFont="1" applyFill="1" applyBorder="1" applyAlignment="1">
      <alignment vertical="center"/>
    </xf>
    <xf numFmtId="186" fontId="42" fillId="0" borderId="49" xfId="0" applyNumberFormat="1" applyFont="1" applyFill="1" applyBorder="1" applyAlignment="1">
      <alignment vertical="center"/>
    </xf>
    <xf numFmtId="198" fontId="42" fillId="0" borderId="4" xfId="0" applyNumberFormat="1" applyFont="1" applyFill="1" applyBorder="1" applyAlignment="1">
      <alignment vertical="center"/>
    </xf>
    <xf numFmtId="41" fontId="42" fillId="0" borderId="4" xfId="162" applyNumberFormat="1" applyFont="1" applyFill="1" applyBorder="1" applyAlignment="1">
      <alignment vertical="center" shrinkToFit="1"/>
    </xf>
    <xf numFmtId="41" fontId="24" fillId="0" borderId="4" xfId="162" applyNumberFormat="1" applyFont="1" applyFill="1" applyBorder="1" applyAlignment="1">
      <alignment horizontal="right" vertical="center" shrinkToFit="1"/>
    </xf>
    <xf numFmtId="41" fontId="42" fillId="0" borderId="4" xfId="0" quotePrefix="1" applyNumberFormat="1" applyFont="1" applyFill="1" applyBorder="1" applyAlignment="1">
      <alignment vertical="center" shrinkToFit="1"/>
    </xf>
    <xf numFmtId="41" fontId="106" fillId="0" borderId="0" xfId="164" applyNumberFormat="1" applyFont="1" applyFill="1" applyBorder="1" applyAlignment="1">
      <alignment horizontal="right" vertical="center"/>
    </xf>
    <xf numFmtId="43" fontId="106" fillId="0" borderId="0" xfId="361" applyNumberFormat="1" applyFont="1" applyFill="1" applyBorder="1" applyAlignment="1">
      <alignment horizontal="right" vertical="center"/>
    </xf>
    <xf numFmtId="40" fontId="106" fillId="0" borderId="0" xfId="361" applyNumberFormat="1" applyFont="1" applyFill="1" applyBorder="1" applyAlignment="1">
      <alignment horizontal="right" vertical="center"/>
    </xf>
    <xf numFmtId="40" fontId="106" fillId="0" borderId="0" xfId="164" applyNumberFormat="1" applyFont="1" applyFill="1" applyBorder="1" applyAlignment="1">
      <alignment horizontal="right" vertical="center"/>
    </xf>
    <xf numFmtId="43" fontId="106" fillId="0" borderId="0" xfId="360" applyNumberFormat="1" applyFont="1" applyFill="1" applyBorder="1" applyAlignment="1">
      <alignment horizontal="right" vertical="center"/>
    </xf>
    <xf numFmtId="43" fontId="106" fillId="0" borderId="0" xfId="164" applyNumberFormat="1" applyFont="1" applyFill="1" applyBorder="1" applyAlignment="1">
      <alignment horizontal="right" vertical="center"/>
    </xf>
    <xf numFmtId="43" fontId="106" fillId="0" borderId="4" xfId="361" applyNumberFormat="1" applyFont="1" applyFill="1" applyBorder="1" applyAlignment="1">
      <alignment horizontal="right" vertical="center"/>
    </xf>
    <xf numFmtId="41" fontId="106" fillId="0" borderId="0" xfId="360" applyNumberFormat="1" applyFont="1" applyFill="1" applyBorder="1" applyAlignment="1">
      <alignment horizontal="right" vertical="center"/>
    </xf>
    <xf numFmtId="41" fontId="106" fillId="0" borderId="0" xfId="361" applyNumberFormat="1" applyFont="1" applyFill="1" applyBorder="1" applyAlignment="1">
      <alignment horizontal="right" vertical="center"/>
    </xf>
    <xf numFmtId="41" fontId="106" fillId="0" borderId="0" xfId="164" applyFont="1" applyFill="1" applyBorder="1" applyAlignment="1">
      <alignment horizontal="right" vertical="center"/>
    </xf>
    <xf numFmtId="41" fontId="106" fillId="0" borderId="4" xfId="361" applyNumberFormat="1" applyFont="1" applyFill="1" applyBorder="1" applyAlignment="1">
      <alignment horizontal="right" vertical="center"/>
    </xf>
    <xf numFmtId="41" fontId="24" fillId="0" borderId="0" xfId="359" quotePrefix="1" applyNumberFormat="1" applyFont="1" applyFill="1" applyBorder="1" applyAlignment="1">
      <alignment horizontal="right" vertical="center" shrinkToFit="1"/>
    </xf>
    <xf numFmtId="41" fontId="24" fillId="0" borderId="4" xfId="359" applyNumberFormat="1" applyFont="1" applyFill="1" applyBorder="1" applyAlignment="1">
      <alignment horizontal="right" vertical="center" shrinkToFit="1"/>
    </xf>
    <xf numFmtId="41" fontId="24" fillId="0" borderId="4" xfId="359" quotePrefix="1" applyNumberFormat="1" applyFont="1" applyFill="1" applyBorder="1" applyAlignment="1">
      <alignment horizontal="right" vertical="center" shrinkToFit="1"/>
    </xf>
    <xf numFmtId="41" fontId="24" fillId="0" borderId="0" xfId="359" quotePrefix="1" applyNumberFormat="1" applyFont="1" applyFill="1" applyBorder="1" applyAlignment="1">
      <alignment horizontal="center" vertical="center"/>
    </xf>
    <xf numFmtId="41" fontId="24" fillId="0" borderId="0" xfId="359" quotePrefix="1" applyNumberFormat="1" applyFont="1" applyFill="1" applyBorder="1" applyAlignment="1">
      <alignment horizontal="right" vertical="center"/>
    </xf>
    <xf numFmtId="188" fontId="106" fillId="0" borderId="0" xfId="359" applyNumberFormat="1" applyFont="1" applyFill="1" applyBorder="1" applyAlignment="1">
      <alignment vertical="center"/>
    </xf>
    <xf numFmtId="177" fontId="106" fillId="0" borderId="0" xfId="286" quotePrefix="1" applyNumberFormat="1" applyFont="1" applyFill="1" applyBorder="1" applyAlignment="1">
      <alignment vertical="center"/>
    </xf>
    <xf numFmtId="177" fontId="106" fillId="0" borderId="0" xfId="286" applyNumberFormat="1" applyFont="1" applyFill="1" applyBorder="1" applyAlignment="1">
      <alignment vertical="center"/>
    </xf>
    <xf numFmtId="0" fontId="24" fillId="0" borderId="25" xfId="361" applyFont="1" applyFill="1" applyBorder="1" applyAlignment="1">
      <alignment horizontal="center" vertical="center"/>
    </xf>
    <xf numFmtId="177" fontId="106" fillId="0" borderId="0" xfId="162" applyNumberFormat="1" applyFont="1" applyFill="1" applyBorder="1" applyAlignment="1">
      <alignment vertical="center"/>
    </xf>
    <xf numFmtId="177" fontId="106" fillId="0" borderId="31" xfId="162" applyNumberFormat="1" applyFont="1" applyFill="1" applyBorder="1" applyAlignment="1">
      <alignment vertical="center"/>
    </xf>
    <xf numFmtId="177" fontId="106" fillId="0" borderId="31" xfId="0" applyNumberFormat="1" applyFont="1" applyFill="1" applyBorder="1" applyAlignment="1">
      <alignment horizontal="center" vertical="center"/>
    </xf>
    <xf numFmtId="177" fontId="106" fillId="0" borderId="0" xfId="0" applyNumberFormat="1" applyFont="1" applyFill="1" applyBorder="1" applyAlignment="1">
      <alignment horizontal="center" vertical="center"/>
    </xf>
    <xf numFmtId="0" fontId="24" fillId="0" borderId="39" xfId="359" applyNumberFormat="1" applyFont="1" applyFill="1" applyBorder="1" applyAlignment="1">
      <alignment horizontal="center" vertical="center" wrapText="1"/>
    </xf>
    <xf numFmtId="183" fontId="24" fillId="0" borderId="0" xfId="0" applyNumberFormat="1" applyFont="1" applyFill="1" applyBorder="1" applyAlignment="1">
      <alignment vertical="center"/>
    </xf>
    <xf numFmtId="41" fontId="108" fillId="30" borderId="0" xfId="0" applyNumberFormat="1" applyFont="1" applyFill="1" applyAlignment="1" applyProtection="1">
      <alignment horizontal="right" vertical="center" shrinkToFit="1"/>
      <protection hidden="1"/>
    </xf>
    <xf numFmtId="41" fontId="110" fillId="30" borderId="31" xfId="0" applyNumberFormat="1" applyFont="1" applyFill="1" applyBorder="1" applyAlignment="1" applyProtection="1">
      <alignment horizontal="right" vertical="center"/>
      <protection hidden="1"/>
    </xf>
    <xf numFmtId="41" fontId="110" fillId="30" borderId="0" xfId="0" applyNumberFormat="1" applyFont="1" applyFill="1" applyBorder="1" applyAlignment="1" applyProtection="1">
      <alignment horizontal="right" vertical="center"/>
      <protection hidden="1"/>
    </xf>
    <xf numFmtId="41" fontId="110" fillId="30" borderId="0" xfId="0" applyNumberFormat="1" applyFont="1" applyFill="1" applyBorder="1" applyAlignment="1" applyProtection="1">
      <alignment horizontal="right" vertical="center" shrinkToFit="1"/>
      <protection hidden="1"/>
    </xf>
    <xf numFmtId="177" fontId="24" fillId="30" borderId="49" xfId="162" applyFont="1" applyFill="1" applyBorder="1" applyAlignment="1">
      <alignment horizontal="right" vertical="center"/>
    </xf>
    <xf numFmtId="41" fontId="99" fillId="0" borderId="0" xfId="359" applyNumberFormat="1" applyFont="1" applyFill="1" applyAlignment="1">
      <alignment horizontal="left" vertical="center"/>
    </xf>
    <xf numFmtId="41" fontId="24" fillId="0" borderId="45" xfId="359" applyNumberFormat="1" applyFont="1" applyFill="1" applyBorder="1" applyAlignment="1">
      <alignment horizontal="center" vertical="center" wrapText="1"/>
    </xf>
    <xf numFmtId="0" fontId="24" fillId="0" borderId="42" xfId="352" applyFont="1" applyFill="1" applyBorder="1" applyAlignment="1">
      <alignment horizontal="center" vertical="center" wrapText="1"/>
    </xf>
    <xf numFmtId="183" fontId="24" fillId="30" borderId="49" xfId="361" applyNumberFormat="1" applyFont="1" applyFill="1" applyBorder="1" applyAlignment="1">
      <alignment horizontal="right" vertical="center" shrinkToFit="1"/>
    </xf>
    <xf numFmtId="41" fontId="49" fillId="30" borderId="31" xfId="346" applyNumberFormat="1" applyFont="1" applyFill="1" applyBorder="1" applyAlignment="1" applyProtection="1">
      <alignment horizontal="right" vertical="center"/>
      <protection hidden="1"/>
    </xf>
    <xf numFmtId="41" fontId="49" fillId="30" borderId="0" xfId="346" applyNumberFormat="1" applyFont="1" applyFill="1" applyBorder="1" applyAlignment="1" applyProtection="1">
      <alignment horizontal="right" vertical="center"/>
      <protection hidden="1"/>
    </xf>
    <xf numFmtId="183" fontId="49" fillId="30" borderId="0" xfId="346" applyNumberFormat="1" applyFont="1" applyFill="1" applyBorder="1" applyAlignment="1" applyProtection="1">
      <alignment horizontal="right" vertical="center"/>
      <protection hidden="1"/>
    </xf>
    <xf numFmtId="41" fontId="49" fillId="30" borderId="4" xfId="346" applyNumberFormat="1" applyFont="1" applyFill="1" applyBorder="1" applyAlignment="1" applyProtection="1">
      <alignment horizontal="right" vertical="center"/>
      <protection hidden="1"/>
    </xf>
    <xf numFmtId="183" fontId="49" fillId="30" borderId="4" xfId="346" applyNumberFormat="1" applyFont="1" applyFill="1" applyBorder="1" applyAlignment="1" applyProtection="1">
      <alignment horizontal="right" vertical="center"/>
      <protection hidden="1"/>
    </xf>
    <xf numFmtId="41" fontId="24" fillId="30" borderId="0" xfId="162" applyNumberFormat="1" applyFont="1" applyFill="1" applyBorder="1" applyAlignment="1">
      <alignment vertical="center"/>
    </xf>
    <xf numFmtId="41" fontId="24" fillId="30" borderId="0" xfId="288" applyNumberFormat="1" applyFont="1" applyFill="1" applyBorder="1" applyAlignment="1">
      <alignment horizontal="right" vertical="center"/>
    </xf>
    <xf numFmtId="41" fontId="24" fillId="30" borderId="4" xfId="162" applyNumberFormat="1" applyFont="1" applyFill="1" applyBorder="1" applyAlignment="1">
      <alignment vertical="center"/>
    </xf>
    <xf numFmtId="41" fontId="24" fillId="30" borderId="4" xfId="288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vertical="center"/>
    </xf>
    <xf numFmtId="186" fontId="24" fillId="0" borderId="31" xfId="163" applyNumberFormat="1" applyFont="1" applyFill="1" applyBorder="1" applyAlignment="1">
      <alignment horizontal="right" vertical="center" shrinkToFit="1"/>
    </xf>
    <xf numFmtId="186" fontId="24" fillId="0" borderId="0" xfId="163" applyNumberFormat="1" applyFont="1" applyFill="1" applyBorder="1" applyAlignment="1">
      <alignment horizontal="right" vertical="center" shrinkToFit="1"/>
    </xf>
    <xf numFmtId="41" fontId="42" fillId="30" borderId="4" xfId="0" applyNumberFormat="1" applyFont="1" applyFill="1" applyBorder="1" applyAlignment="1">
      <alignment horizontal="center" vertical="center" shrinkToFit="1"/>
    </xf>
    <xf numFmtId="41" fontId="42" fillId="0" borderId="4" xfId="0" applyNumberFormat="1" applyFont="1" applyFill="1" applyBorder="1" applyAlignment="1">
      <alignment horizontal="center" vertical="center" shrinkToFit="1"/>
    </xf>
    <xf numFmtId="183" fontId="42" fillId="30" borderId="4" xfId="0" applyNumberFormat="1" applyFont="1" applyFill="1" applyBorder="1" applyAlignment="1">
      <alignment horizontal="right" vertical="center" shrinkToFit="1"/>
    </xf>
    <xf numFmtId="177" fontId="42" fillId="0" borderId="49" xfId="0" applyNumberFormat="1" applyFont="1" applyFill="1" applyBorder="1" applyAlignment="1">
      <alignment horizontal="right" vertical="center" shrinkToFit="1"/>
    </xf>
    <xf numFmtId="177" fontId="42" fillId="0" borderId="4" xfId="162" applyNumberFormat="1" applyFont="1" applyFill="1" applyBorder="1" applyAlignment="1">
      <alignment vertical="center" shrinkToFit="1"/>
    </xf>
    <xf numFmtId="177" fontId="42" fillId="0" borderId="4" xfId="162" applyNumberFormat="1" applyFont="1" applyFill="1" applyBorder="1" applyAlignment="1">
      <alignment horizontal="right" vertical="center" shrinkToFit="1"/>
    </xf>
    <xf numFmtId="41" fontId="42" fillId="0" borderId="4" xfId="0" applyNumberFormat="1" applyFont="1" applyFill="1" applyBorder="1" applyAlignment="1">
      <alignment horizontal="right" vertical="center" shrinkToFit="1"/>
    </xf>
    <xf numFmtId="177" fontId="42" fillId="0" borderId="49" xfId="162" applyFont="1" applyFill="1" applyBorder="1" applyAlignment="1" applyProtection="1">
      <alignment horizontal="left" vertical="center"/>
      <protection locked="0" hidden="1"/>
    </xf>
    <xf numFmtId="211" fontId="42" fillId="0" borderId="4" xfId="162" applyNumberFormat="1" applyFont="1" applyFill="1" applyBorder="1" applyAlignment="1" applyProtection="1">
      <alignment horizontal="center" vertical="center"/>
      <protection locked="0" hidden="1"/>
    </xf>
    <xf numFmtId="41" fontId="42" fillId="0" borderId="4" xfId="0" applyNumberFormat="1" applyFont="1" applyFill="1" applyBorder="1" applyAlignment="1" applyProtection="1">
      <alignment horizontal="right" vertical="center"/>
      <protection locked="0" hidden="1"/>
    </xf>
    <xf numFmtId="183" fontId="42" fillId="30" borderId="4" xfId="0" applyNumberFormat="1" applyFont="1" applyFill="1" applyBorder="1" applyAlignment="1">
      <alignment horizontal="right" vertical="center"/>
    </xf>
    <xf numFmtId="183" fontId="42" fillId="30" borderId="4" xfId="162" applyNumberFormat="1" applyFont="1" applyFill="1" applyBorder="1" applyAlignment="1">
      <alignment vertical="center"/>
    </xf>
    <xf numFmtId="183" fontId="42" fillId="0" borderId="4" xfId="162" applyNumberFormat="1" applyFont="1" applyFill="1" applyBorder="1" applyAlignment="1">
      <alignment vertical="center"/>
    </xf>
    <xf numFmtId="183" fontId="42" fillId="0" borderId="4" xfId="162" applyNumberFormat="1" applyFont="1" applyFill="1" applyBorder="1" applyAlignment="1">
      <alignment horizontal="right" vertical="center"/>
    </xf>
    <xf numFmtId="183" fontId="42" fillId="0" borderId="4" xfId="0" applyNumberFormat="1" applyFont="1" applyFill="1" applyBorder="1" applyAlignment="1">
      <alignment horizontal="right" vertical="center"/>
    </xf>
    <xf numFmtId="186" fontId="2" fillId="0" borderId="0" xfId="0" applyNumberFormat="1" applyFont="1" applyFill="1" applyBorder="1" applyAlignment="1">
      <alignment horizontal="right" vertical="center" shrinkToFit="1"/>
    </xf>
    <xf numFmtId="186" fontId="24" fillId="0" borderId="0" xfId="0" applyNumberFormat="1" applyFont="1" applyFill="1" applyBorder="1" applyAlignment="1">
      <alignment horizontal="right" vertical="center" shrinkToFit="1"/>
    </xf>
    <xf numFmtId="41" fontId="2" fillId="0" borderId="4" xfId="0" applyNumberFormat="1" applyFont="1" applyFill="1" applyBorder="1" applyAlignment="1">
      <alignment horizontal="right" vertical="center" shrinkToFit="1"/>
    </xf>
    <xf numFmtId="41" fontId="42" fillId="0" borderId="4" xfId="0" applyNumberFormat="1" applyFont="1" applyFill="1" applyBorder="1" applyAlignment="1">
      <alignment horizontal="right" vertical="center"/>
    </xf>
    <xf numFmtId="41" fontId="42" fillId="0" borderId="4" xfId="162" applyNumberFormat="1" applyFont="1" applyFill="1" applyBorder="1" applyAlignment="1">
      <alignment horizontal="right" vertical="center"/>
    </xf>
    <xf numFmtId="177" fontId="42" fillId="0" borderId="4" xfId="162" applyNumberFormat="1" applyFont="1" applyFill="1" applyBorder="1" applyAlignment="1">
      <alignment vertical="center"/>
    </xf>
    <xf numFmtId="177" fontId="42" fillId="30" borderId="4" xfId="162" applyNumberFormat="1" applyFont="1" applyFill="1" applyBorder="1" applyAlignment="1">
      <alignment vertical="center"/>
    </xf>
    <xf numFmtId="184" fontId="24" fillId="0" borderId="0" xfId="165" applyNumberFormat="1" applyFont="1" applyFill="1" applyBorder="1" applyAlignment="1">
      <alignment vertical="center"/>
    </xf>
    <xf numFmtId="184" fontId="24" fillId="0" borderId="0" xfId="165" applyNumberFormat="1" applyFont="1" applyFill="1" applyBorder="1" applyAlignment="1">
      <alignment vertical="center" shrinkToFit="1"/>
    </xf>
    <xf numFmtId="41" fontId="24" fillId="0" borderId="0" xfId="166" applyNumberFormat="1" applyFont="1" applyFill="1" applyBorder="1" applyAlignment="1">
      <alignment vertical="center"/>
    </xf>
    <xf numFmtId="184" fontId="24" fillId="0" borderId="0" xfId="165" quotePrefix="1" applyNumberFormat="1" applyFont="1" applyFill="1" applyBorder="1" applyAlignment="1">
      <alignment vertical="center"/>
    </xf>
    <xf numFmtId="184" fontId="24" fillId="0" borderId="0" xfId="165" quotePrefix="1" applyNumberFormat="1" applyFont="1" applyFill="1" applyBorder="1" applyAlignment="1">
      <alignment vertical="center" shrinkToFit="1"/>
    </xf>
    <xf numFmtId="41" fontId="42" fillId="30" borderId="0" xfId="163" applyFont="1" applyFill="1" applyBorder="1" applyAlignment="1">
      <alignment vertical="center" shrinkToFit="1"/>
    </xf>
    <xf numFmtId="41" fontId="24" fillId="0" borderId="0" xfId="163" applyFont="1" applyFill="1" applyBorder="1" applyAlignment="1">
      <alignment horizontal="center" vertical="center" shrinkToFit="1"/>
    </xf>
    <xf numFmtId="41" fontId="24" fillId="0" borderId="8" xfId="163" applyFont="1" applyFill="1" applyBorder="1" applyAlignment="1">
      <alignment horizontal="center" vertical="center" shrinkToFit="1"/>
    </xf>
    <xf numFmtId="41" fontId="42" fillId="0" borderId="0" xfId="163" applyFont="1" applyFill="1" applyBorder="1" applyAlignment="1">
      <alignment vertical="center" shrinkToFit="1"/>
    </xf>
    <xf numFmtId="0" fontId="42" fillId="0" borderId="8" xfId="352" applyFont="1" applyFill="1" applyBorder="1" applyAlignment="1">
      <alignment horizontal="center" vertical="center"/>
    </xf>
    <xf numFmtId="41" fontId="42" fillId="0" borderId="49" xfId="163" applyNumberFormat="1" applyFont="1" applyFill="1" applyBorder="1" applyAlignment="1">
      <alignment horizontal="center" vertical="center" shrinkToFit="1"/>
    </xf>
    <xf numFmtId="41" fontId="42" fillId="0" borderId="4" xfId="163" applyNumberFormat="1" applyFont="1" applyFill="1" applyBorder="1" applyAlignment="1">
      <alignment horizontal="right" vertical="center" shrinkToFit="1"/>
    </xf>
    <xf numFmtId="41" fontId="42" fillId="30" borderId="4" xfId="163" applyFont="1" applyFill="1" applyBorder="1" applyAlignment="1">
      <alignment vertical="center" shrinkToFit="1"/>
    </xf>
    <xf numFmtId="41" fontId="42" fillId="0" borderId="4" xfId="163" applyNumberFormat="1" applyFont="1" applyFill="1" applyBorder="1" applyAlignment="1">
      <alignment vertical="center" shrinkToFit="1"/>
    </xf>
    <xf numFmtId="41" fontId="42" fillId="0" borderId="4" xfId="163" applyNumberFormat="1" applyFont="1" applyFill="1" applyBorder="1" applyAlignment="1">
      <alignment horizontal="center" vertical="center" shrinkToFit="1"/>
    </xf>
    <xf numFmtId="0" fontId="42" fillId="0" borderId="25" xfId="361" applyFont="1" applyFill="1" applyBorder="1" applyAlignment="1">
      <alignment horizontal="center" vertical="center"/>
    </xf>
    <xf numFmtId="177" fontId="42" fillId="30" borderId="49" xfId="162" applyNumberFormat="1" applyFont="1" applyFill="1" applyBorder="1" applyAlignment="1">
      <alignment vertical="center"/>
    </xf>
    <xf numFmtId="177" fontId="42" fillId="0" borderId="49" xfId="162" applyNumberFormat="1" applyFont="1" applyFill="1" applyBorder="1" applyAlignment="1">
      <alignment vertical="center"/>
    </xf>
    <xf numFmtId="177" fontId="24" fillId="0" borderId="4" xfId="162" applyNumberFormat="1" applyFont="1" applyFill="1" applyBorder="1" applyAlignment="1">
      <alignment vertical="center"/>
    </xf>
    <xf numFmtId="177" fontId="42" fillId="30" borderId="49" xfId="0" applyNumberFormat="1" applyFont="1" applyFill="1" applyBorder="1" applyAlignment="1">
      <alignment horizontal="center" vertical="center"/>
    </xf>
    <xf numFmtId="177" fontId="42" fillId="0" borderId="4" xfId="0" applyNumberFormat="1" applyFont="1" applyFill="1" applyBorder="1" applyAlignment="1">
      <alignment horizontal="center" vertical="center"/>
    </xf>
    <xf numFmtId="177" fontId="42" fillId="0" borderId="4" xfId="352" applyNumberFormat="1" applyFont="1" applyFill="1" applyBorder="1" applyAlignment="1">
      <alignment vertical="center" shrinkToFit="1"/>
    </xf>
    <xf numFmtId="177" fontId="42" fillId="0" borderId="4" xfId="352" applyNumberFormat="1" applyFont="1" applyFill="1" applyBorder="1" applyAlignment="1">
      <alignment horizontal="right" vertical="center" shrinkToFit="1"/>
    </xf>
    <xf numFmtId="41" fontId="42" fillId="0" borderId="4" xfId="352" applyNumberFormat="1" applyFont="1" applyFill="1" applyBorder="1" applyAlignment="1">
      <alignment vertical="center" shrinkToFit="1"/>
    </xf>
    <xf numFmtId="41" fontId="42" fillId="30" borderId="0" xfId="352" applyNumberFormat="1" applyFont="1" applyFill="1" applyAlignment="1">
      <alignment horizontal="right" vertical="center"/>
    </xf>
    <xf numFmtId="180" fontId="108" fillId="30" borderId="49" xfId="163" applyNumberFormat="1" applyFont="1" applyFill="1" applyBorder="1" applyAlignment="1">
      <alignment vertical="center"/>
    </xf>
    <xf numFmtId="180" fontId="108" fillId="30" borderId="4" xfId="163" applyNumberFormat="1" applyFont="1" applyFill="1" applyBorder="1" applyAlignment="1">
      <alignment vertical="center"/>
    </xf>
    <xf numFmtId="180" fontId="108" fillId="30" borderId="4" xfId="163" applyNumberFormat="1" applyFont="1" applyFill="1" applyBorder="1" applyAlignment="1">
      <alignment horizontal="left" vertical="center" shrinkToFit="1"/>
    </xf>
    <xf numFmtId="180" fontId="108" fillId="30" borderId="4" xfId="163" applyNumberFormat="1" applyFont="1" applyFill="1" applyBorder="1" applyAlignment="1">
      <alignment horizontal="right" vertical="center" shrinkToFit="1"/>
    </xf>
    <xf numFmtId="0" fontId="42" fillId="30" borderId="4" xfId="352" applyFont="1" applyFill="1" applyBorder="1"/>
    <xf numFmtId="180" fontId="108" fillId="30" borderId="49" xfId="163" applyNumberFormat="1" applyFont="1" applyFill="1" applyBorder="1" applyAlignment="1">
      <alignment horizontal="center" vertical="center" shrinkToFit="1"/>
    </xf>
    <xf numFmtId="180" fontId="108" fillId="30" borderId="4" xfId="163" applyNumberFormat="1" applyFont="1" applyFill="1" applyBorder="1" applyAlignment="1">
      <alignment horizontal="center" vertical="center" shrinkToFit="1"/>
    </xf>
    <xf numFmtId="180" fontId="42" fillId="30" borderId="4" xfId="352" applyNumberFormat="1" applyFont="1" applyFill="1" applyBorder="1" applyAlignment="1">
      <alignment horizontal="right" vertical="center" shrinkToFit="1"/>
    </xf>
    <xf numFmtId="180" fontId="42" fillId="30" borderId="4" xfId="163" applyNumberFormat="1" applyFont="1" applyFill="1" applyBorder="1" applyAlignment="1">
      <alignment vertical="center" shrinkToFit="1"/>
    </xf>
    <xf numFmtId="180" fontId="42" fillId="30" borderId="4" xfId="352" applyNumberFormat="1" applyFont="1" applyFill="1" applyBorder="1" applyAlignment="1">
      <alignment horizontal="center" vertical="center" shrinkToFit="1"/>
    </xf>
    <xf numFmtId="41" fontId="42" fillId="30" borderId="4" xfId="352" applyNumberFormat="1" applyFont="1" applyFill="1" applyBorder="1" applyAlignment="1">
      <alignment vertical="center" shrinkToFit="1"/>
    </xf>
    <xf numFmtId="0" fontId="24" fillId="0" borderId="8" xfId="0" applyFont="1" applyFill="1" applyBorder="1" applyAlignment="1">
      <alignment horizontal="center" vertical="center"/>
    </xf>
    <xf numFmtId="0" fontId="24" fillId="0" borderId="0" xfId="369" applyFont="1" applyFill="1" applyAlignment="1">
      <alignment vertical="center"/>
    </xf>
    <xf numFmtId="0" fontId="24" fillId="0" borderId="0" xfId="369" applyFont="1" applyFill="1" applyAlignment="1"/>
    <xf numFmtId="0" fontId="24" fillId="0" borderId="0" xfId="369" applyFont="1" applyFill="1" applyAlignment="1">
      <alignment horizontal="left" vertical="center"/>
    </xf>
    <xf numFmtId="0" fontId="24" fillId="0" borderId="0" xfId="369" applyFont="1" applyFill="1" applyAlignment="1">
      <alignment horizontal="right" vertical="center"/>
    </xf>
    <xf numFmtId="0" fontId="47" fillId="0" borderId="0" xfId="369" applyFont="1" applyFill="1" applyAlignment="1"/>
    <xf numFmtId="0" fontId="43" fillId="0" borderId="0" xfId="369" applyFont="1" applyFill="1" applyAlignment="1">
      <alignment horizontal="center" vertical="center" wrapText="1"/>
    </xf>
    <xf numFmtId="0" fontId="43" fillId="0" borderId="0" xfId="369" applyFont="1" applyFill="1" applyAlignment="1">
      <alignment horizontal="center" vertical="center"/>
    </xf>
    <xf numFmtId="0" fontId="45" fillId="0" borderId="0" xfId="353" applyFont="1" applyFill="1" applyBorder="1" applyAlignment="1">
      <alignment horizontal="left" vertical="center"/>
    </xf>
    <xf numFmtId="0" fontId="24" fillId="0" borderId="0" xfId="353" applyFont="1" applyFill="1" applyBorder="1" applyAlignment="1"/>
    <xf numFmtId="0" fontId="45" fillId="0" borderId="0" xfId="353" applyFont="1" applyFill="1" applyBorder="1" applyAlignment="1">
      <alignment horizontal="right" vertical="center"/>
    </xf>
    <xf numFmtId="0" fontId="24" fillId="0" borderId="29" xfId="353" applyFont="1" applyFill="1" applyBorder="1" applyAlignment="1">
      <alignment horizontal="center" vertical="center" wrapText="1"/>
    </xf>
    <xf numFmtId="0" fontId="24" fillId="0" borderId="8" xfId="369" applyFont="1" applyFill="1" applyBorder="1" applyAlignment="1">
      <alignment horizontal="center" vertical="center"/>
    </xf>
    <xf numFmtId="3" fontId="24" fillId="0" borderId="0" xfId="353" applyNumberFormat="1" applyFont="1" applyFill="1" applyBorder="1" applyAlignment="1">
      <alignment horizontal="right" vertical="center" shrinkToFit="1"/>
    </xf>
    <xf numFmtId="3" fontId="106" fillId="0" borderId="0" xfId="353" applyNumberFormat="1" applyFont="1" applyFill="1" applyBorder="1" applyAlignment="1">
      <alignment horizontal="right" vertical="center" shrinkToFit="1"/>
    </xf>
    <xf numFmtId="0" fontId="42" fillId="0" borderId="25" xfId="369" applyFont="1" applyFill="1" applyBorder="1" applyAlignment="1">
      <alignment horizontal="center" vertical="center"/>
    </xf>
    <xf numFmtId="41" fontId="108" fillId="0" borderId="4" xfId="353" applyNumberFormat="1" applyFont="1" applyFill="1" applyBorder="1" applyAlignment="1">
      <alignment horizontal="right" vertical="center" shrinkToFit="1"/>
    </xf>
    <xf numFmtId="0" fontId="42" fillId="0" borderId="0" xfId="353" applyFont="1" applyFill="1" applyBorder="1" applyAlignment="1"/>
    <xf numFmtId="0" fontId="45" fillId="0" borderId="0" xfId="353" applyFont="1" applyFill="1" applyAlignment="1">
      <alignment vertical="center"/>
    </xf>
    <xf numFmtId="0" fontId="24" fillId="0" borderId="0" xfId="353" applyFont="1" applyFill="1"/>
    <xf numFmtId="0" fontId="24" fillId="0" borderId="24" xfId="353" applyFont="1" applyFill="1" applyBorder="1" applyAlignment="1">
      <alignment horizontal="center" vertical="center" wrapText="1"/>
    </xf>
    <xf numFmtId="41" fontId="24" fillId="0" borderId="0" xfId="353" applyNumberFormat="1" applyFont="1" applyFill="1" applyBorder="1" applyAlignment="1">
      <alignment horizontal="right" vertical="center" shrinkToFit="1"/>
    </xf>
    <xf numFmtId="0" fontId="24" fillId="0" borderId="0" xfId="353" applyFont="1" applyFill="1" applyBorder="1"/>
    <xf numFmtId="0" fontId="45" fillId="0" borderId="0" xfId="353" applyFont="1" applyFill="1" applyAlignment="1">
      <alignment horizontal="right" vertical="center"/>
    </xf>
    <xf numFmtId="0" fontId="86" fillId="0" borderId="0" xfId="353" applyFont="1" applyFill="1"/>
    <xf numFmtId="41" fontId="24" fillId="0" borderId="4" xfId="162" applyNumberFormat="1" applyFont="1" applyFill="1" applyBorder="1" applyAlignment="1">
      <alignment vertical="center"/>
    </xf>
    <xf numFmtId="41" fontId="24" fillId="0" borderId="4" xfId="359" applyNumberFormat="1" applyFont="1" applyFill="1" applyBorder="1" applyAlignment="1">
      <alignment horizontal="right" vertical="center"/>
    </xf>
    <xf numFmtId="41" fontId="24" fillId="0" borderId="0" xfId="370" applyFont="1" applyFill="1" applyBorder="1" applyAlignment="1">
      <alignment horizontal="right" vertical="center"/>
    </xf>
    <xf numFmtId="177" fontId="106" fillId="0" borderId="0" xfId="286" quotePrefix="1" applyNumberFormat="1" applyFont="1" applyFill="1" applyBorder="1" applyAlignment="1">
      <alignment horizontal="right" vertical="center"/>
    </xf>
    <xf numFmtId="177" fontId="106" fillId="0" borderId="4" xfId="286" applyNumberFormat="1" applyFont="1" applyFill="1" applyBorder="1" applyAlignment="1">
      <alignment horizontal="right" vertical="center"/>
    </xf>
    <xf numFmtId="177" fontId="106" fillId="0" borderId="0" xfId="286" applyNumberFormat="1" applyFont="1" applyFill="1" applyBorder="1" applyAlignment="1">
      <alignment horizontal="right" vertical="center"/>
    </xf>
    <xf numFmtId="177" fontId="106" fillId="0" borderId="4" xfId="286" quotePrefix="1" applyNumberFormat="1" applyFont="1" applyFill="1" applyBorder="1" applyAlignment="1">
      <alignment horizontal="right" vertical="center"/>
    </xf>
    <xf numFmtId="41" fontId="108" fillId="0" borderId="0" xfId="371" applyNumberFormat="1" applyFont="1" applyFill="1" applyBorder="1" applyAlignment="1">
      <alignment horizontal="right" vertical="center"/>
    </xf>
    <xf numFmtId="41" fontId="108" fillId="0" borderId="4" xfId="371" applyNumberFormat="1" applyFont="1" applyFill="1" applyBorder="1" applyAlignment="1">
      <alignment horizontal="right" vertical="center"/>
    </xf>
    <xf numFmtId="177" fontId="24" fillId="0" borderId="0" xfId="372" applyFont="1" applyFill="1" applyBorder="1" applyAlignment="1">
      <alignment horizontal="left" vertical="center" shrinkToFit="1"/>
    </xf>
    <xf numFmtId="177" fontId="24" fillId="0" borderId="0" xfId="372" applyFont="1" applyFill="1" applyBorder="1" applyAlignment="1">
      <alignment vertical="center" shrinkToFit="1"/>
    </xf>
    <xf numFmtId="177" fontId="24" fillId="0" borderId="0" xfId="372" applyFont="1" applyFill="1" applyBorder="1" applyAlignment="1">
      <alignment horizontal="right" vertical="center" shrinkToFit="1"/>
    </xf>
    <xf numFmtId="41" fontId="42" fillId="0" borderId="4" xfId="162" applyNumberFormat="1" applyFont="1" applyFill="1" applyBorder="1" applyAlignment="1">
      <alignment horizontal="right" vertical="center" shrinkToFit="1"/>
    </xf>
    <xf numFmtId="177" fontId="42" fillId="0" borderId="4" xfId="162" applyNumberFormat="1" applyFont="1" applyFill="1" applyBorder="1" applyAlignment="1">
      <alignment horizontal="right" vertical="center"/>
    </xf>
    <xf numFmtId="180" fontId="24" fillId="0" borderId="0" xfId="0" applyNumberFormat="1" applyFont="1" applyFill="1" applyBorder="1" applyAlignment="1">
      <alignment horizontal="center" vertical="center" shrinkToFit="1"/>
    </xf>
    <xf numFmtId="177" fontId="24" fillId="0" borderId="0" xfId="0" applyNumberFormat="1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180" fontId="42" fillId="30" borderId="4" xfId="352" applyNumberFormat="1" applyFont="1" applyFill="1" applyBorder="1" applyAlignment="1">
      <alignment horizontal="right" vertical="center" shrinkToFit="1"/>
    </xf>
    <xf numFmtId="177" fontId="24" fillId="0" borderId="0" xfId="162" applyNumberFormat="1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177" fontId="24" fillId="0" borderId="0" xfId="162" applyNumberFormat="1" applyFont="1" applyFill="1" applyBorder="1" applyAlignment="1">
      <alignment horizontal="center" vertical="center" shrinkToFit="1"/>
    </xf>
    <xf numFmtId="41" fontId="108" fillId="30" borderId="4" xfId="353" applyNumberFormat="1" applyFont="1" applyFill="1" applyBorder="1" applyAlignment="1">
      <alignment horizontal="right" vertical="center" shrinkToFit="1"/>
    </xf>
    <xf numFmtId="41" fontId="108" fillId="0" borderId="4" xfId="353" applyNumberFormat="1" applyFont="1" applyFill="1" applyBorder="1" applyAlignment="1">
      <alignment horizontal="right" vertical="center" shrinkToFit="1"/>
    </xf>
    <xf numFmtId="41" fontId="42" fillId="0" borderId="4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horizontal="right" vertical="center" shrinkToFit="1"/>
    </xf>
    <xf numFmtId="177" fontId="42" fillId="0" borderId="4" xfId="162" applyFont="1" applyFill="1" applyBorder="1" applyAlignment="1" applyProtection="1">
      <alignment horizontal="right" vertical="center"/>
      <protection locked="0" hidden="1"/>
    </xf>
    <xf numFmtId="187" fontId="24" fillId="0" borderId="0" xfId="0" applyNumberFormat="1" applyFont="1" applyFill="1" applyBorder="1" applyAlignment="1">
      <alignment horizontal="right" vertical="center" shrinkToFit="1"/>
    </xf>
    <xf numFmtId="177" fontId="42" fillId="0" borderId="4" xfId="0" applyNumberFormat="1" applyFont="1" applyFill="1" applyBorder="1" applyAlignment="1">
      <alignment horizontal="center" vertical="center" shrinkToFit="1"/>
    </xf>
    <xf numFmtId="180" fontId="42" fillId="0" borderId="4" xfId="0" applyNumberFormat="1" applyFont="1" applyFill="1" applyBorder="1" applyAlignment="1">
      <alignment horizontal="center" vertical="center" shrinkToFit="1"/>
    </xf>
    <xf numFmtId="0" fontId="45" fillId="0" borderId="27" xfId="0" applyFont="1" applyFill="1" applyBorder="1" applyAlignment="1">
      <alignment horizontal="left" vertical="center"/>
    </xf>
    <xf numFmtId="177" fontId="24" fillId="0" borderId="0" xfId="162" applyFont="1" applyFill="1" applyBorder="1" applyAlignment="1">
      <alignment horizontal="center" vertical="center" shrinkToFit="1"/>
    </xf>
    <xf numFmtId="177" fontId="24" fillId="0" borderId="0" xfId="162" applyFont="1" applyFill="1" applyAlignment="1">
      <alignment vertical="center" shrinkToFit="1"/>
    </xf>
    <xf numFmtId="177" fontId="24" fillId="0" borderId="0" xfId="162" applyFont="1" applyFill="1" applyAlignment="1">
      <alignment horizontal="center" vertical="center" shrinkToFit="1"/>
    </xf>
    <xf numFmtId="0" fontId="45" fillId="0" borderId="27" xfId="0" applyFont="1" applyFill="1" applyBorder="1" applyAlignment="1">
      <alignment horizontal="center" vertical="center"/>
    </xf>
    <xf numFmtId="177" fontId="24" fillId="0" borderId="49" xfId="162" applyFont="1" applyFill="1" applyBorder="1" applyAlignment="1">
      <alignment vertical="center" shrinkToFit="1"/>
    </xf>
    <xf numFmtId="177" fontId="24" fillId="0" borderId="0" xfId="162" applyFont="1" applyFill="1" applyBorder="1" applyAlignment="1">
      <alignment horizontal="right" vertical="center" shrinkToFit="1"/>
    </xf>
    <xf numFmtId="177" fontId="24" fillId="0" borderId="0" xfId="162" applyFont="1" applyFill="1" applyBorder="1" applyAlignment="1">
      <alignment vertical="center" shrinkToFit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0" xfId="162" applyFont="1" applyFill="1" applyBorder="1" applyAlignment="1">
      <alignment vertical="center" shrinkToFit="1"/>
    </xf>
    <xf numFmtId="177" fontId="24" fillId="0" borderId="0" xfId="162" applyFont="1" applyFill="1" applyBorder="1" applyAlignment="1">
      <alignment vertical="center" shrinkToFit="1"/>
    </xf>
    <xf numFmtId="177" fontId="24" fillId="0" borderId="0" xfId="162" applyFont="1" applyFill="1" applyBorder="1" applyAlignment="1">
      <alignment horizontal="left" vertical="center" shrinkToFit="1"/>
    </xf>
    <xf numFmtId="177" fontId="24" fillId="0" borderId="0" xfId="372" applyFont="1" applyFill="1" applyBorder="1" applyAlignment="1">
      <alignment horizontal="left" vertical="center" shrinkToFit="1"/>
    </xf>
    <xf numFmtId="177" fontId="24" fillId="0" borderId="0" xfId="372" applyFont="1" applyFill="1" applyBorder="1" applyAlignment="1">
      <alignment vertical="center" shrinkToFit="1"/>
    </xf>
    <xf numFmtId="177" fontId="24" fillId="0" borderId="0" xfId="372" applyFont="1" applyFill="1" applyBorder="1" applyAlignment="1">
      <alignment horizontal="right" vertical="center" shrinkToFit="1"/>
    </xf>
    <xf numFmtId="177" fontId="24" fillId="0" borderId="0" xfId="162" applyFont="1" applyFill="1" applyAlignment="1">
      <alignment vertical="center" shrinkToFit="1"/>
    </xf>
    <xf numFmtId="177" fontId="24" fillId="0" borderId="4" xfId="162" applyFont="1" applyFill="1" applyBorder="1" applyAlignment="1">
      <alignment vertical="center" shrinkToFit="1"/>
    </xf>
    <xf numFmtId="177" fontId="24" fillId="0" borderId="4" xfId="372" applyFont="1" applyFill="1" applyBorder="1" applyAlignment="1">
      <alignment horizontal="left" vertical="center" shrinkToFit="1"/>
    </xf>
    <xf numFmtId="177" fontId="24" fillId="0" borderId="4" xfId="372" applyFont="1" applyFill="1" applyBorder="1" applyAlignment="1">
      <alignment vertical="center" shrinkToFit="1"/>
    </xf>
    <xf numFmtId="41" fontId="106" fillId="0" borderId="0" xfId="371" applyNumberFormat="1" applyFont="1" applyFill="1" applyBorder="1" applyAlignment="1">
      <alignment horizontal="right" vertical="center"/>
    </xf>
    <xf numFmtId="183" fontId="24" fillId="30" borderId="0" xfId="361" applyNumberFormat="1" applyFont="1" applyFill="1" applyAlignment="1">
      <alignment horizontal="right" vertical="center" shrinkToFit="1"/>
    </xf>
    <xf numFmtId="41" fontId="24" fillId="30" borderId="0" xfId="361" applyNumberFormat="1" applyFont="1" applyFill="1" applyAlignment="1">
      <alignment horizontal="right" vertical="center" shrinkToFit="1"/>
    </xf>
    <xf numFmtId="41" fontId="42" fillId="30" borderId="0" xfId="361" applyNumberFormat="1" applyFont="1" applyFill="1" applyAlignment="1">
      <alignment vertical="center" shrinkToFit="1"/>
    </xf>
    <xf numFmtId="183" fontId="42" fillId="30" borderId="0" xfId="361" applyNumberFormat="1" applyFont="1" applyFill="1" applyAlignment="1">
      <alignment vertical="center" shrinkToFit="1"/>
    </xf>
    <xf numFmtId="41" fontId="42" fillId="30" borderId="0" xfId="361" applyNumberFormat="1" applyFont="1" applyFill="1" applyAlignment="1">
      <alignment horizontal="right" vertical="center" shrinkToFit="1"/>
    </xf>
    <xf numFmtId="213" fontId="42" fillId="0" borderId="49" xfId="538" applyNumberFormat="1" applyFont="1" applyFill="1" applyBorder="1" applyAlignment="1">
      <alignment horizontal="right" vertical="center" shrinkToFit="1"/>
    </xf>
    <xf numFmtId="213" fontId="42" fillId="0" borderId="4" xfId="538" applyNumberFormat="1" applyFont="1" applyFill="1" applyBorder="1" applyAlignment="1">
      <alignment horizontal="right" vertical="center" shrinkToFit="1"/>
    </xf>
    <xf numFmtId="183" fontId="42" fillId="0" borderId="4" xfId="538" applyNumberFormat="1" applyFont="1" applyFill="1" applyBorder="1" applyAlignment="1">
      <alignment horizontal="right" vertical="center" shrinkToFit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4" xfId="162" applyNumberFormat="1" applyFont="1" applyFill="1" applyBorder="1" applyAlignment="1">
      <alignment vertical="center" shrinkToFit="1"/>
    </xf>
    <xf numFmtId="41" fontId="110" fillId="0" borderId="0" xfId="162" applyNumberFormat="1" applyFont="1" applyFill="1" applyBorder="1" applyAlignment="1" applyProtection="1">
      <alignment horizontal="right" vertical="center"/>
      <protection locked="0" hidden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4" xfId="162" applyNumberFormat="1" applyFont="1" applyFill="1" applyBorder="1" applyAlignment="1">
      <alignment vertical="center" shrinkToFit="1"/>
    </xf>
    <xf numFmtId="41" fontId="110" fillId="0" borderId="0" xfId="162" applyNumberFormat="1" applyFont="1" applyFill="1" applyBorder="1" applyAlignment="1" applyProtection="1">
      <alignment horizontal="right" vertical="center"/>
      <protection locked="0" hidden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4" xfId="162" applyNumberFormat="1" applyFont="1" applyFill="1" applyBorder="1" applyAlignment="1">
      <alignment vertical="center" shrinkToFit="1"/>
    </xf>
    <xf numFmtId="177" fontId="24" fillId="0" borderId="0" xfId="162" applyNumberFormat="1" applyFont="1" applyFill="1" applyBorder="1" applyAlignment="1">
      <alignment vertical="center" shrinkToFit="1"/>
    </xf>
    <xf numFmtId="177" fontId="24" fillId="0" borderId="4" xfId="162" applyNumberFormat="1" applyFont="1" applyFill="1" applyBorder="1" applyAlignment="1">
      <alignment vertical="center" shrinkToFit="1"/>
    </xf>
    <xf numFmtId="177" fontId="24" fillId="0" borderId="0" xfId="162" applyFont="1" applyFill="1" applyBorder="1" applyAlignment="1">
      <alignment vertical="center" shrinkToFit="1"/>
    </xf>
    <xf numFmtId="177" fontId="24" fillId="0" borderId="4" xfId="162" applyFont="1" applyFill="1" applyBorder="1" applyAlignment="1">
      <alignment vertical="center" shrinkToFit="1"/>
    </xf>
    <xf numFmtId="183" fontId="106" fillId="0" borderId="4" xfId="352" applyNumberFormat="1" applyFont="1" applyFill="1" applyBorder="1" applyAlignment="1">
      <alignment vertical="center"/>
    </xf>
    <xf numFmtId="41" fontId="49" fillId="0" borderId="0" xfId="346" applyNumberFormat="1" applyFont="1" applyFill="1" applyBorder="1" applyAlignment="1" applyProtection="1">
      <alignment horizontal="right" vertical="center"/>
      <protection locked="0" hidden="1"/>
    </xf>
    <xf numFmtId="41" fontId="49" fillId="0" borderId="0" xfId="662" applyNumberFormat="1" applyFont="1" applyFill="1" applyBorder="1" applyAlignment="1" applyProtection="1">
      <alignment horizontal="right" vertical="center"/>
      <protection locked="0" hidden="1"/>
    </xf>
    <xf numFmtId="183" fontId="49" fillId="0" borderId="0" xfId="662" applyNumberFormat="1" applyFont="1" applyFill="1" applyBorder="1" applyAlignment="1" applyProtection="1">
      <alignment horizontal="right" vertical="center"/>
      <protection locked="0" hidden="1"/>
    </xf>
    <xf numFmtId="41" fontId="106" fillId="0" borderId="0" xfId="352" applyNumberFormat="1" applyFont="1" applyFill="1" applyBorder="1" applyAlignment="1">
      <alignment vertical="center"/>
    </xf>
    <xf numFmtId="41" fontId="106" fillId="0" borderId="4" xfId="352" applyNumberFormat="1" applyFont="1" applyFill="1" applyBorder="1" applyAlignment="1">
      <alignment vertical="center"/>
    </xf>
    <xf numFmtId="183" fontId="106" fillId="0" borderId="0" xfId="352" applyNumberFormat="1" applyFont="1" applyFill="1" applyBorder="1" applyAlignment="1">
      <alignment vertical="center"/>
    </xf>
    <xf numFmtId="41" fontId="24" fillId="0" borderId="0" xfId="288" applyNumberFormat="1" applyFont="1" applyFill="1" applyBorder="1" applyAlignment="1">
      <alignment horizontal="right" vertical="center"/>
    </xf>
    <xf numFmtId="41" fontId="24" fillId="0" borderId="4" xfId="288" applyNumberFormat="1" applyFont="1" applyFill="1" applyBorder="1" applyAlignment="1">
      <alignment horizontal="right" vertical="center"/>
    </xf>
    <xf numFmtId="41" fontId="106" fillId="0" borderId="0" xfId="352" applyNumberFormat="1" applyFont="1" applyFill="1" applyBorder="1" applyAlignment="1">
      <alignment vertical="center"/>
    </xf>
    <xf numFmtId="41" fontId="106" fillId="0" borderId="4" xfId="352" applyNumberFormat="1" applyFont="1" applyFill="1" applyBorder="1" applyAlignment="1">
      <alignment vertical="center"/>
    </xf>
    <xf numFmtId="41" fontId="106" fillId="0" borderId="31" xfId="352" applyNumberFormat="1" applyFont="1" applyFill="1" applyBorder="1" applyAlignment="1">
      <alignment vertical="center"/>
    </xf>
    <xf numFmtId="41" fontId="106" fillId="0" borderId="49" xfId="352" applyNumberFormat="1" applyFont="1" applyFill="1" applyBorder="1" applyAlignment="1">
      <alignment vertical="center"/>
    </xf>
    <xf numFmtId="41" fontId="106" fillId="0" borderId="0" xfId="288" applyNumberFormat="1" applyFont="1" applyFill="1" applyBorder="1" applyAlignment="1">
      <alignment vertical="center"/>
    </xf>
    <xf numFmtId="183" fontId="106" fillId="0" borderId="0" xfId="288" applyNumberFormat="1" applyFont="1" applyFill="1" applyBorder="1" applyAlignment="1">
      <alignment vertical="center"/>
    </xf>
    <xf numFmtId="183" fontId="106" fillId="0" borderId="4" xfId="288" applyNumberFormat="1" applyFont="1" applyFill="1" applyBorder="1" applyAlignment="1">
      <alignment vertical="center"/>
    </xf>
    <xf numFmtId="183" fontId="106" fillId="0" borderId="0" xfId="352" applyNumberFormat="1" applyFont="1" applyFill="1" applyBorder="1" applyAlignment="1">
      <alignment vertical="center"/>
    </xf>
    <xf numFmtId="41" fontId="24" fillId="0" borderId="0" xfId="288" applyNumberFormat="1" applyFont="1" applyFill="1" applyBorder="1" applyAlignment="1">
      <alignment horizontal="right" vertical="center"/>
    </xf>
    <xf numFmtId="41" fontId="24" fillId="0" borderId="4" xfId="288" applyNumberFormat="1" applyFont="1" applyFill="1" applyBorder="1" applyAlignment="1">
      <alignment horizontal="right" vertical="center"/>
    </xf>
    <xf numFmtId="177" fontId="24" fillId="0" borderId="0" xfId="0" applyNumberFormat="1" applyFont="1" applyFill="1" applyBorder="1" applyAlignment="1">
      <alignment vertical="center" shrinkToFit="1"/>
    </xf>
    <xf numFmtId="177" fontId="24" fillId="0" borderId="4" xfId="0" applyNumberFormat="1" applyFont="1" applyFill="1" applyBorder="1" applyAlignment="1">
      <alignment vertical="center" shrinkToFit="1"/>
    </xf>
    <xf numFmtId="41" fontId="110" fillId="0" borderId="0" xfId="291" applyNumberFormat="1" applyFont="1" applyFill="1" applyBorder="1" applyAlignment="1" applyProtection="1">
      <alignment horizontal="right" vertical="center"/>
      <protection locked="0" hidden="1"/>
    </xf>
    <xf numFmtId="0" fontId="37" fillId="16" borderId="0" xfId="0" applyFont="1" applyFill="1" applyBorder="1" applyAlignment="1">
      <alignment horizontal="center" vertical="center"/>
    </xf>
    <xf numFmtId="0" fontId="46" fillId="16" borderId="0" xfId="0" applyFont="1" applyFill="1" applyBorder="1" applyAlignment="1">
      <alignment horizontal="center" vertical="center"/>
    </xf>
    <xf numFmtId="0" fontId="45" fillId="16" borderId="27" xfId="0" applyNumberFormat="1" applyFont="1" applyFill="1" applyBorder="1" applyAlignment="1" applyProtection="1">
      <alignment horizontal="left" vertical="center" wrapText="1"/>
      <protection hidden="1"/>
    </xf>
    <xf numFmtId="0" fontId="45" fillId="16" borderId="27" xfId="0" applyNumberFormat="1" applyFont="1" applyFill="1" applyBorder="1" applyAlignment="1" applyProtection="1">
      <alignment horizontal="right" vertical="top" wrapText="1"/>
      <protection hidden="1"/>
    </xf>
    <xf numFmtId="0" fontId="43" fillId="0" borderId="0" xfId="0" applyFont="1" applyFill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 wrapText="1"/>
    </xf>
    <xf numFmtId="0" fontId="100" fillId="16" borderId="0" xfId="0" applyNumberFormat="1" applyFont="1" applyFill="1" applyBorder="1" applyAlignment="1" applyProtection="1">
      <alignment horizontal="right" vertical="center" wrapText="1"/>
      <protection hidden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50" xfId="357" applyFont="1" applyFill="1" applyBorder="1" applyAlignment="1">
      <alignment horizontal="center" vertical="center" wrapText="1"/>
    </xf>
    <xf numFmtId="0" fontId="24" fillId="0" borderId="51" xfId="357" applyFont="1" applyFill="1" applyBorder="1" applyAlignment="1">
      <alignment horizontal="center" vertical="center" wrapText="1"/>
    </xf>
    <xf numFmtId="0" fontId="24" fillId="0" borderId="27" xfId="357" applyFont="1" applyFill="1" applyBorder="1" applyAlignment="1">
      <alignment horizontal="center" vertical="center" wrapText="1"/>
    </xf>
    <xf numFmtId="0" fontId="24" fillId="0" borderId="36" xfId="357" applyFont="1" applyFill="1" applyBorder="1" applyAlignment="1">
      <alignment horizontal="center" vertical="center" wrapText="1"/>
    </xf>
    <xf numFmtId="0" fontId="24" fillId="0" borderId="52" xfId="357" applyFont="1" applyFill="1" applyBorder="1" applyAlignment="1">
      <alignment horizontal="center" vertical="center" wrapText="1"/>
    </xf>
    <xf numFmtId="0" fontId="24" fillId="0" borderId="37" xfId="357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0" fontId="24" fillId="0" borderId="69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180" fontId="42" fillId="30" borderId="4" xfId="352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180" fontId="24" fillId="0" borderId="0" xfId="0" applyNumberFormat="1" applyFont="1" applyFill="1" applyBorder="1" applyAlignment="1">
      <alignment horizontal="center" vertical="center" shrinkToFit="1"/>
    </xf>
    <xf numFmtId="0" fontId="24" fillId="0" borderId="73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24" fillId="0" borderId="79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180" fontId="42" fillId="30" borderId="4" xfId="352" applyNumberFormat="1" applyFont="1" applyFill="1" applyBorder="1" applyAlignment="1">
      <alignment horizontal="right" vertical="center" shrinkToFit="1"/>
    </xf>
    <xf numFmtId="177" fontId="42" fillId="0" borderId="4" xfId="0" applyNumberFormat="1" applyFont="1" applyFill="1" applyBorder="1" applyAlignment="1">
      <alignment horizontal="center" vertical="center" shrinkToFit="1"/>
    </xf>
    <xf numFmtId="180" fontId="42" fillId="0" borderId="4" xfId="0" applyNumberFormat="1" applyFont="1" applyFill="1" applyBorder="1" applyAlignment="1">
      <alignment horizontal="center" vertical="center" shrinkToFit="1"/>
    </xf>
    <xf numFmtId="177" fontId="24" fillId="0" borderId="0" xfId="0" applyNumberFormat="1" applyFont="1" applyFill="1" applyBorder="1" applyAlignment="1">
      <alignment horizontal="center" vertical="center" shrinkToFit="1"/>
    </xf>
    <xf numFmtId="0" fontId="24" fillId="0" borderId="35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180" fontId="24" fillId="0" borderId="64" xfId="162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180" fontId="24" fillId="0" borderId="67" xfId="162" applyNumberFormat="1" applyFont="1" applyFill="1" applyBorder="1" applyAlignment="1">
      <alignment horizontal="center" vertical="center"/>
    </xf>
    <xf numFmtId="180" fontId="24" fillId="0" borderId="71" xfId="162" applyNumberFormat="1" applyFont="1" applyFill="1" applyBorder="1" applyAlignment="1">
      <alignment horizontal="center" vertical="center"/>
    </xf>
    <xf numFmtId="180" fontId="24" fillId="0" borderId="27" xfId="162" applyNumberFormat="1" applyFont="1" applyFill="1" applyBorder="1" applyAlignment="1" applyProtection="1">
      <alignment horizontal="center" vertical="center"/>
      <protection locked="0"/>
    </xf>
    <xf numFmtId="180" fontId="24" fillId="0" borderId="53" xfId="162" applyNumberFormat="1" applyFont="1" applyFill="1" applyBorder="1" applyAlignment="1" applyProtection="1">
      <alignment horizontal="center" vertical="center"/>
      <protection locked="0"/>
    </xf>
    <xf numFmtId="0" fontId="24" fillId="0" borderId="54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180" fontId="24" fillId="0" borderId="72" xfId="162" applyNumberFormat="1" applyFont="1" applyFill="1" applyBorder="1" applyAlignment="1">
      <alignment horizontal="center" vertical="center"/>
    </xf>
    <xf numFmtId="180" fontId="24" fillId="0" borderId="73" xfId="162" applyNumberFormat="1" applyFont="1" applyFill="1" applyBorder="1" applyAlignment="1">
      <alignment horizontal="center" vertical="center"/>
    </xf>
    <xf numFmtId="180" fontId="24" fillId="0" borderId="74" xfId="162" applyNumberFormat="1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36" fillId="0" borderId="53" xfId="0" applyFont="1" applyFill="1" applyBorder="1"/>
    <xf numFmtId="0" fontId="36" fillId="0" borderId="24" xfId="0" applyFont="1" applyFill="1" applyBorder="1"/>
    <xf numFmtId="0" fontId="36" fillId="0" borderId="64" xfId="0" applyFont="1" applyFill="1" applyBorder="1"/>
    <xf numFmtId="41" fontId="42" fillId="30" borderId="4" xfId="352" applyNumberFormat="1" applyFont="1" applyFill="1" applyBorder="1" applyAlignment="1">
      <alignment horizontal="center" vertical="center" shrinkToFit="1"/>
    </xf>
    <xf numFmtId="41" fontId="24" fillId="0" borderId="0" xfId="0" applyNumberFormat="1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3" fontId="45" fillId="0" borderId="27" xfId="363" applyNumberFormat="1" applyFont="1" applyFill="1" applyBorder="1" applyAlignment="1">
      <alignment horizontal="right" vertical="top" wrapText="1"/>
    </xf>
    <xf numFmtId="0" fontId="45" fillId="0" borderId="27" xfId="0" applyFont="1" applyFill="1" applyBorder="1" applyAlignment="1">
      <alignment horizontal="left" vertical="center" wrapText="1"/>
    </xf>
    <xf numFmtId="3" fontId="45" fillId="0" borderId="27" xfId="363" applyNumberFormat="1" applyFont="1" applyFill="1" applyBorder="1" applyAlignment="1">
      <alignment horizontal="right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177" fontId="24" fillId="0" borderId="80" xfId="162" applyNumberFormat="1" applyFont="1" applyFill="1" applyBorder="1" applyAlignment="1">
      <alignment horizontal="center" vertical="center" shrinkToFit="1"/>
    </xf>
    <xf numFmtId="177" fontId="24" fillId="0" borderId="48" xfId="162" applyNumberFormat="1" applyFont="1" applyFill="1" applyBorder="1" applyAlignment="1">
      <alignment horizontal="center" vertical="center" shrinkToFit="1"/>
    </xf>
    <xf numFmtId="177" fontId="24" fillId="0" borderId="31" xfId="162" applyNumberFormat="1" applyFont="1" applyFill="1" applyBorder="1" applyAlignment="1">
      <alignment horizontal="center" vertical="center" shrinkToFit="1"/>
    </xf>
    <xf numFmtId="177" fontId="24" fillId="0" borderId="0" xfId="162" applyNumberFormat="1" applyFont="1" applyFill="1" applyBorder="1" applyAlignment="1">
      <alignment horizontal="center" vertical="center" shrinkToFit="1"/>
    </xf>
    <xf numFmtId="177" fontId="42" fillId="0" borderId="49" xfId="162" applyFont="1" applyFill="1" applyBorder="1" applyAlignment="1">
      <alignment horizontal="center" vertical="center" shrinkToFit="1"/>
    </xf>
    <xf numFmtId="177" fontId="42" fillId="0" borderId="4" xfId="162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top" wrapText="1"/>
    </xf>
    <xf numFmtId="0" fontId="24" fillId="0" borderId="79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2" fontId="49" fillId="0" borderId="54" xfId="0" applyNumberFormat="1" applyFont="1" applyFill="1" applyBorder="1" applyAlignment="1">
      <alignment horizontal="center" vertical="center" wrapText="1"/>
    </xf>
    <xf numFmtId="2" fontId="49" fillId="0" borderId="27" xfId="0" applyNumberFormat="1" applyFont="1" applyFill="1" applyBorder="1" applyAlignment="1">
      <alignment horizontal="center" vertical="center" wrapText="1"/>
    </xf>
    <xf numFmtId="2" fontId="49" fillId="0" borderId="55" xfId="0" applyNumberFormat="1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right" vertical="top" wrapText="1"/>
    </xf>
    <xf numFmtId="0" fontId="24" fillId="0" borderId="28" xfId="0" applyFont="1" applyFill="1" applyBorder="1" applyAlignment="1">
      <alignment horizontal="center" vertical="center"/>
    </xf>
    <xf numFmtId="0" fontId="45" fillId="0" borderId="68" xfId="0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wrapText="1" shrinkToFit="1"/>
    </xf>
    <xf numFmtId="0" fontId="24" fillId="0" borderId="29" xfId="0" applyFont="1" applyFill="1" applyBorder="1" applyAlignment="1">
      <alignment horizontal="center" vertical="center" shrinkToFit="1"/>
    </xf>
    <xf numFmtId="0" fontId="45" fillId="0" borderId="0" xfId="353" applyFont="1" applyFill="1" applyBorder="1" applyAlignment="1">
      <alignment horizontal="left" vertical="center" wrapText="1"/>
    </xf>
    <xf numFmtId="0" fontId="45" fillId="0" borderId="0" xfId="353" applyFont="1" applyFill="1" applyBorder="1" applyAlignment="1">
      <alignment horizontal="right" vertical="center" wrapText="1"/>
    </xf>
    <xf numFmtId="41" fontId="108" fillId="30" borderId="49" xfId="353" applyNumberFormat="1" applyFont="1" applyFill="1" applyBorder="1" applyAlignment="1">
      <alignment horizontal="right" vertical="center" shrinkToFit="1"/>
    </xf>
    <xf numFmtId="41" fontId="108" fillId="30" borderId="4" xfId="353" applyNumberFormat="1" applyFont="1" applyFill="1" applyBorder="1" applyAlignment="1">
      <alignment horizontal="right" vertical="center" shrinkToFit="1"/>
    </xf>
    <xf numFmtId="41" fontId="108" fillId="0" borderId="4" xfId="353" applyNumberFormat="1" applyFont="1" applyFill="1" applyBorder="1" applyAlignment="1">
      <alignment horizontal="right" vertical="center" shrinkToFit="1"/>
    </xf>
    <xf numFmtId="41" fontId="24" fillId="0" borderId="31" xfId="353" applyNumberFormat="1" applyFont="1" applyFill="1" applyBorder="1" applyAlignment="1">
      <alignment horizontal="right" vertical="center" shrinkToFit="1"/>
    </xf>
    <xf numFmtId="41" fontId="24" fillId="0" borderId="0" xfId="353" applyNumberFormat="1" applyFont="1" applyFill="1" applyBorder="1" applyAlignment="1">
      <alignment horizontal="right" vertical="center" shrinkToFit="1"/>
    </xf>
    <xf numFmtId="41" fontId="24" fillId="0" borderId="80" xfId="353" applyNumberFormat="1" applyFont="1" applyFill="1" applyBorder="1" applyAlignment="1">
      <alignment horizontal="right" vertical="center" shrinkToFit="1"/>
    </xf>
    <xf numFmtId="41" fontId="24" fillId="0" borderId="48" xfId="353" applyNumberFormat="1" applyFont="1" applyFill="1" applyBorder="1" applyAlignment="1">
      <alignment horizontal="right" vertical="center" shrinkToFit="1"/>
    </xf>
    <xf numFmtId="183" fontId="108" fillId="0" borderId="4" xfId="353" applyNumberFormat="1" applyFont="1" applyFill="1" applyBorder="1" applyAlignment="1">
      <alignment horizontal="center" vertical="center" shrinkToFit="1"/>
    </xf>
    <xf numFmtId="0" fontId="24" fillId="0" borderId="50" xfId="353" applyFont="1" applyFill="1" applyBorder="1" applyAlignment="1">
      <alignment horizontal="center" vertical="center" wrapText="1"/>
    </xf>
    <xf numFmtId="0" fontId="24" fillId="0" borderId="8" xfId="353" applyFont="1" applyFill="1" applyBorder="1" applyAlignment="1">
      <alignment horizontal="center" vertical="center"/>
    </xf>
    <xf numFmtId="0" fontId="24" fillId="0" borderId="51" xfId="353" applyFont="1" applyFill="1" applyBorder="1" applyAlignment="1">
      <alignment horizontal="center" vertical="center"/>
    </xf>
    <xf numFmtId="0" fontId="24" fillId="0" borderId="63" xfId="353" applyFont="1" applyFill="1" applyBorder="1" applyAlignment="1">
      <alignment horizontal="center" vertical="center" wrapText="1"/>
    </xf>
    <xf numFmtId="0" fontId="24" fillId="0" borderId="53" xfId="353" applyFont="1" applyFill="1" applyBorder="1" applyAlignment="1">
      <alignment horizontal="center" vertical="center" wrapText="1"/>
    </xf>
    <xf numFmtId="0" fontId="24" fillId="0" borderId="61" xfId="353" applyFont="1" applyFill="1" applyBorder="1" applyAlignment="1">
      <alignment horizontal="center" vertical="center" wrapText="1"/>
    </xf>
    <xf numFmtId="0" fontId="24" fillId="0" borderId="27" xfId="353" applyFont="1" applyFill="1" applyBorder="1" applyAlignment="1">
      <alignment horizontal="center" vertical="center"/>
    </xf>
    <xf numFmtId="0" fontId="24" fillId="0" borderId="70" xfId="353" applyFont="1" applyFill="1" applyBorder="1" applyAlignment="1">
      <alignment horizontal="center" vertical="center" wrapText="1"/>
    </xf>
    <xf numFmtId="0" fontId="24" fillId="0" borderId="64" xfId="353" applyFont="1" applyFill="1" applyBorder="1" applyAlignment="1">
      <alignment horizontal="center" vertical="center" wrapText="1"/>
    </xf>
    <xf numFmtId="0" fontId="24" fillId="0" borderId="59" xfId="353" applyFont="1" applyFill="1" applyBorder="1" applyAlignment="1">
      <alignment horizontal="center" vertical="center" wrapText="1"/>
    </xf>
    <xf numFmtId="0" fontId="24" fillId="0" borderId="62" xfId="353" applyFont="1" applyFill="1" applyBorder="1" applyAlignment="1">
      <alignment horizontal="center" vertical="center" wrapText="1"/>
    </xf>
    <xf numFmtId="0" fontId="24" fillId="0" borderId="37" xfId="353" applyFont="1" applyFill="1" applyBorder="1" applyAlignment="1">
      <alignment horizontal="center" vertical="center" wrapText="1"/>
    </xf>
    <xf numFmtId="0" fontId="24" fillId="0" borderId="38" xfId="353" applyFont="1" applyFill="1" applyBorder="1" applyAlignment="1">
      <alignment horizontal="center" vertical="center" wrapText="1"/>
    </xf>
    <xf numFmtId="0" fontId="24" fillId="0" borderId="60" xfId="353" applyFont="1" applyFill="1" applyBorder="1" applyAlignment="1">
      <alignment horizontal="center" vertical="center" wrapText="1"/>
    </xf>
    <xf numFmtId="0" fontId="24" fillId="0" borderId="24" xfId="353" applyFont="1" applyFill="1" applyBorder="1" applyAlignment="1">
      <alignment horizontal="center" vertical="center" wrapText="1"/>
    </xf>
    <xf numFmtId="0" fontId="24" fillId="0" borderId="36" xfId="353" applyFont="1" applyFill="1" applyBorder="1" applyAlignment="1">
      <alignment horizontal="center" vertical="center" wrapText="1"/>
    </xf>
    <xf numFmtId="0" fontId="24" fillId="0" borderId="56" xfId="353" applyFont="1" applyFill="1" applyBorder="1" applyAlignment="1">
      <alignment horizontal="center" vertical="center" wrapText="1"/>
    </xf>
    <xf numFmtId="0" fontId="24" fillId="0" borderId="29" xfId="353" applyFont="1" applyFill="1" applyBorder="1" applyAlignment="1">
      <alignment horizontal="center" vertical="center" wrapText="1"/>
    </xf>
    <xf numFmtId="0" fontId="24" fillId="0" borderId="30" xfId="353" applyFont="1" applyFill="1" applyBorder="1" applyAlignment="1">
      <alignment horizontal="center" vertical="center" wrapText="1"/>
    </xf>
    <xf numFmtId="3" fontId="106" fillId="0" borderId="31" xfId="353" applyNumberFormat="1" applyFont="1" applyFill="1" applyBorder="1" applyAlignment="1">
      <alignment horizontal="right" vertical="center" shrinkToFit="1"/>
    </xf>
    <xf numFmtId="3" fontId="106" fillId="0" borderId="0" xfId="353" applyNumberFormat="1" applyFont="1" applyFill="1" applyBorder="1" applyAlignment="1">
      <alignment horizontal="right" vertical="center" shrinkToFit="1"/>
    </xf>
    <xf numFmtId="181" fontId="106" fillId="0" borderId="0" xfId="353" applyNumberFormat="1" applyFont="1" applyFill="1" applyBorder="1" applyAlignment="1">
      <alignment horizontal="right" vertical="center" shrinkToFit="1"/>
    </xf>
    <xf numFmtId="3" fontId="24" fillId="0" borderId="80" xfId="353" applyNumberFormat="1" applyFont="1" applyFill="1" applyBorder="1" applyAlignment="1">
      <alignment horizontal="right" vertical="center" shrinkToFit="1"/>
    </xf>
    <xf numFmtId="3" fontId="24" fillId="0" borderId="48" xfId="353" applyNumberFormat="1" applyFont="1" applyFill="1" applyBorder="1" applyAlignment="1">
      <alignment horizontal="right" vertical="center" shrinkToFit="1"/>
    </xf>
    <xf numFmtId="181" fontId="24" fillId="0" borderId="48" xfId="353" applyNumberFormat="1" applyFont="1" applyFill="1" applyBorder="1" applyAlignment="1">
      <alignment horizontal="right" vertical="center" shrinkToFit="1"/>
    </xf>
    <xf numFmtId="0" fontId="24" fillId="0" borderId="0" xfId="369" applyFont="1" applyFill="1" applyAlignment="1">
      <alignment horizontal="right" vertical="center"/>
    </xf>
    <xf numFmtId="0" fontId="43" fillId="0" borderId="0" xfId="369" applyFont="1" applyFill="1" applyAlignment="1">
      <alignment horizontal="center" vertical="center" wrapText="1"/>
    </xf>
    <xf numFmtId="0" fontId="99" fillId="0" borderId="0" xfId="369" applyFont="1" applyFill="1" applyAlignment="1">
      <alignment horizontal="left" vertical="center" wrapText="1"/>
    </xf>
    <xf numFmtId="0" fontId="24" fillId="0" borderId="54" xfId="353" applyFont="1" applyFill="1" applyBorder="1" applyAlignment="1">
      <alignment horizontal="center" vertical="center" wrapText="1"/>
    </xf>
    <xf numFmtId="0" fontId="24" fillId="0" borderId="27" xfId="353" applyFont="1" applyFill="1" applyBorder="1" applyAlignment="1">
      <alignment horizontal="center" vertical="center" wrapText="1"/>
    </xf>
    <xf numFmtId="0" fontId="24" fillId="0" borderId="71" xfId="353" applyFont="1" applyFill="1" applyBorder="1" applyAlignment="1">
      <alignment horizontal="center" vertical="center" wrapText="1" shrinkToFit="1"/>
    </xf>
    <xf numFmtId="0" fontId="24" fillId="0" borderId="35" xfId="353" applyFont="1" applyFill="1" applyBorder="1" applyAlignment="1">
      <alignment horizontal="center" vertical="center"/>
    </xf>
    <xf numFmtId="0" fontId="24" fillId="0" borderId="30" xfId="353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4" fillId="0" borderId="17" xfId="359" applyNumberFormat="1" applyFont="1" applyFill="1" applyBorder="1" applyAlignment="1">
      <alignment horizontal="center" vertical="center" wrapText="1"/>
    </xf>
    <xf numFmtId="0" fontId="24" fillId="0" borderId="26" xfId="359" applyNumberFormat="1" applyFont="1" applyFill="1" applyBorder="1" applyAlignment="1">
      <alignment horizontal="center" vertical="center" wrapText="1"/>
    </xf>
    <xf numFmtId="0" fontId="24" fillId="0" borderId="67" xfId="359" applyNumberFormat="1" applyFont="1" applyFill="1" applyBorder="1" applyAlignment="1">
      <alignment horizontal="center" vertical="center" wrapText="1"/>
    </xf>
    <xf numFmtId="0" fontId="24" fillId="0" borderId="29" xfId="359" applyNumberFormat="1" applyFont="1" applyFill="1" applyBorder="1" applyAlignment="1">
      <alignment horizontal="center" vertical="center" wrapText="1"/>
    </xf>
    <xf numFmtId="0" fontId="24" fillId="0" borderId="79" xfId="359" applyNumberFormat="1" applyFont="1" applyFill="1" applyBorder="1" applyAlignment="1">
      <alignment horizontal="center" vertical="center"/>
    </xf>
    <xf numFmtId="0" fontId="24" fillId="0" borderId="68" xfId="359" applyNumberFormat="1" applyFont="1" applyFill="1" applyBorder="1" applyAlignment="1">
      <alignment horizontal="center" vertical="center"/>
    </xf>
    <xf numFmtId="0" fontId="24" fillId="0" borderId="58" xfId="359" applyNumberFormat="1" applyFont="1" applyFill="1" applyBorder="1" applyAlignment="1">
      <alignment horizontal="center" vertical="center"/>
    </xf>
    <xf numFmtId="0" fontId="24" fillId="0" borderId="61" xfId="359" applyNumberFormat="1" applyFont="1" applyFill="1" applyBorder="1" applyAlignment="1">
      <alignment horizontal="center" vertical="center" wrapText="1"/>
    </xf>
    <xf numFmtId="0" fontId="24" fillId="0" borderId="68" xfId="359" applyNumberFormat="1" applyFont="1" applyFill="1" applyBorder="1" applyAlignment="1">
      <alignment horizontal="center" vertical="center" wrapText="1"/>
    </xf>
    <xf numFmtId="0" fontId="24" fillId="0" borderId="26" xfId="359" applyNumberFormat="1" applyFont="1" applyFill="1" applyBorder="1" applyAlignment="1">
      <alignment horizontal="center" vertical="center"/>
    </xf>
    <xf numFmtId="0" fontId="24" fillId="0" borderId="77" xfId="359" applyNumberFormat="1" applyFont="1" applyFill="1" applyBorder="1" applyAlignment="1">
      <alignment horizontal="center" vertical="center" wrapText="1"/>
    </xf>
    <xf numFmtId="0" fontId="24" fillId="0" borderId="28" xfId="359" applyNumberFormat="1" applyFont="1" applyFill="1" applyBorder="1" applyAlignment="1">
      <alignment horizontal="center" vertical="center"/>
    </xf>
    <xf numFmtId="0" fontId="24" fillId="0" borderId="60" xfId="359" applyNumberFormat="1" applyFont="1" applyFill="1" applyBorder="1" applyAlignment="1">
      <alignment horizontal="center" vertical="center"/>
    </xf>
    <xf numFmtId="0" fontId="24" fillId="0" borderId="17" xfId="359" applyNumberFormat="1" applyFont="1" applyFill="1" applyBorder="1" applyAlignment="1">
      <alignment horizontal="center" vertical="center"/>
    </xf>
    <xf numFmtId="0" fontId="24" fillId="0" borderId="72" xfId="359" applyNumberFormat="1" applyFont="1" applyFill="1" applyBorder="1" applyAlignment="1">
      <alignment horizontal="center" vertical="center" wrapText="1"/>
    </xf>
    <xf numFmtId="0" fontId="24" fillId="0" borderId="30" xfId="359" applyNumberFormat="1" applyFont="1" applyFill="1" applyBorder="1" applyAlignment="1">
      <alignment horizontal="center" vertical="center" wrapText="1"/>
    </xf>
    <xf numFmtId="0" fontId="24" fillId="0" borderId="39" xfId="359" applyNumberFormat="1" applyFont="1" applyFill="1" applyBorder="1" applyAlignment="1">
      <alignment horizontal="center" vertical="center" wrapText="1"/>
    </xf>
    <xf numFmtId="0" fontId="24" fillId="0" borderId="84" xfId="359" applyNumberFormat="1" applyFont="1" applyFill="1" applyBorder="1" applyAlignment="1">
      <alignment horizontal="center" vertical="center"/>
    </xf>
    <xf numFmtId="0" fontId="24" fillId="0" borderId="58" xfId="359" applyNumberFormat="1" applyFont="1" applyFill="1" applyBorder="1" applyAlignment="1">
      <alignment horizontal="center" vertical="center" wrapText="1"/>
    </xf>
    <xf numFmtId="41" fontId="24" fillId="0" borderId="68" xfId="359" applyNumberFormat="1" applyFont="1" applyFill="1" applyBorder="1" applyAlignment="1">
      <alignment horizontal="center" vertical="center" wrapText="1"/>
    </xf>
    <xf numFmtId="41" fontId="24" fillId="0" borderId="58" xfId="359" applyNumberFormat="1" applyFont="1" applyFill="1" applyBorder="1" applyAlignment="1">
      <alignment horizontal="center" vertical="center"/>
    </xf>
    <xf numFmtId="0" fontId="24" fillId="0" borderId="50" xfId="359" applyNumberFormat="1" applyFont="1" applyFill="1" applyBorder="1" applyAlignment="1">
      <alignment horizontal="center" vertical="center" wrapText="1"/>
    </xf>
    <xf numFmtId="0" fontId="24" fillId="0" borderId="51" xfId="359" applyNumberFormat="1" applyFont="1" applyFill="1" applyBorder="1" applyAlignment="1">
      <alignment horizontal="center" vertical="center"/>
    </xf>
    <xf numFmtId="41" fontId="24" fillId="0" borderId="69" xfId="359" applyNumberFormat="1" applyFont="1" applyFill="1" applyBorder="1" applyAlignment="1">
      <alignment horizontal="center" vertical="center" wrapText="1"/>
    </xf>
    <xf numFmtId="41" fontId="24" fillId="0" borderId="68" xfId="359" applyNumberFormat="1" applyFont="1" applyFill="1" applyBorder="1" applyAlignment="1">
      <alignment horizontal="center" vertical="center"/>
    </xf>
    <xf numFmtId="41" fontId="24" fillId="0" borderId="39" xfId="359" applyNumberFormat="1" applyFont="1" applyFill="1" applyBorder="1" applyAlignment="1">
      <alignment horizontal="center" vertical="center" wrapText="1"/>
    </xf>
    <xf numFmtId="41" fontId="24" fillId="0" borderId="84" xfId="359" applyNumberFormat="1" applyFont="1" applyFill="1" applyBorder="1" applyAlignment="1">
      <alignment horizontal="center" vertical="center"/>
    </xf>
    <xf numFmtId="41" fontId="24" fillId="0" borderId="61" xfId="359" applyNumberFormat="1" applyFont="1" applyFill="1" applyBorder="1" applyAlignment="1">
      <alignment horizontal="center" vertical="center" wrapText="1"/>
    </xf>
    <xf numFmtId="41" fontId="24" fillId="0" borderId="79" xfId="359" applyNumberFormat="1" applyFont="1" applyFill="1" applyBorder="1" applyAlignment="1">
      <alignment horizontal="center" vertical="center" shrinkToFit="1"/>
    </xf>
    <xf numFmtId="41" fontId="24" fillId="0" borderId="68" xfId="359" applyNumberFormat="1" applyFont="1" applyFill="1" applyBorder="1" applyAlignment="1">
      <alignment horizontal="center" vertical="center" shrinkToFit="1"/>
    </xf>
    <xf numFmtId="41" fontId="24" fillId="0" borderId="58" xfId="359" applyNumberFormat="1" applyFont="1" applyFill="1" applyBorder="1" applyAlignment="1">
      <alignment horizontal="center" vertical="center" shrinkToFit="1"/>
    </xf>
    <xf numFmtId="41" fontId="24" fillId="0" borderId="17" xfId="359" applyNumberFormat="1" applyFont="1" applyFill="1" applyBorder="1" applyAlignment="1">
      <alignment horizontal="center" vertical="center" wrapText="1" shrinkToFit="1"/>
    </xf>
    <xf numFmtId="41" fontId="24" fillId="0" borderId="26" xfId="359" applyNumberFormat="1" applyFont="1" applyFill="1" applyBorder="1" applyAlignment="1">
      <alignment horizontal="center" vertical="center" shrinkToFit="1"/>
    </xf>
    <xf numFmtId="0" fontId="24" fillId="0" borderId="26" xfId="352" applyFont="1" applyFill="1" applyBorder="1"/>
    <xf numFmtId="41" fontId="24" fillId="0" borderId="33" xfId="359" applyNumberFormat="1" applyFont="1" applyFill="1" applyBorder="1" applyAlignment="1">
      <alignment horizontal="center" vertical="center" wrapText="1" shrinkToFit="1"/>
    </xf>
    <xf numFmtId="41" fontId="24" fillId="0" borderId="30" xfId="359" applyNumberFormat="1" applyFont="1" applyFill="1" applyBorder="1" applyAlignment="1">
      <alignment horizontal="center" vertical="center" shrinkToFit="1"/>
    </xf>
    <xf numFmtId="41" fontId="24" fillId="0" borderId="67" xfId="359" applyNumberFormat="1" applyFont="1" applyFill="1" applyBorder="1" applyAlignment="1">
      <alignment horizontal="center" vertical="center" wrapText="1" shrinkToFit="1"/>
    </xf>
    <xf numFmtId="41" fontId="24" fillId="0" borderId="29" xfId="359" applyNumberFormat="1" applyFont="1" applyFill="1" applyBorder="1" applyAlignment="1">
      <alignment horizontal="center" vertical="center" shrinkToFit="1"/>
    </xf>
    <xf numFmtId="41" fontId="24" fillId="0" borderId="29" xfId="359" applyNumberFormat="1" applyFont="1" applyFill="1" applyBorder="1" applyAlignment="1">
      <alignment horizontal="center" vertical="center" wrapText="1" shrinkToFit="1"/>
    </xf>
    <xf numFmtId="41" fontId="24" fillId="0" borderId="55" xfId="359" applyNumberFormat="1" applyFont="1" applyFill="1" applyBorder="1" applyAlignment="1">
      <alignment horizontal="center" vertical="center" shrinkToFit="1"/>
    </xf>
    <xf numFmtId="41" fontId="24" fillId="0" borderId="77" xfId="359" applyNumberFormat="1" applyFont="1" applyFill="1" applyBorder="1" applyAlignment="1">
      <alignment horizontal="center" vertical="center" wrapText="1" shrinkToFit="1"/>
    </xf>
    <xf numFmtId="41" fontId="24" fillId="0" borderId="28" xfId="359" applyNumberFormat="1" applyFont="1" applyFill="1" applyBorder="1" applyAlignment="1">
      <alignment horizontal="center" vertical="center" shrinkToFit="1"/>
    </xf>
    <xf numFmtId="41" fontId="24" fillId="0" borderId="26" xfId="359" applyNumberFormat="1" applyFont="1" applyFill="1" applyBorder="1" applyAlignment="1">
      <alignment horizontal="center" vertical="center" wrapText="1" shrinkToFit="1"/>
    </xf>
    <xf numFmtId="0" fontId="24" fillId="0" borderId="58" xfId="352" applyFont="1" applyFill="1" applyBorder="1" applyAlignment="1">
      <alignment horizontal="center" vertical="center" wrapText="1"/>
    </xf>
    <xf numFmtId="0" fontId="24" fillId="0" borderId="61" xfId="352" applyFont="1" applyFill="1" applyBorder="1" applyAlignment="1">
      <alignment horizontal="center" vertical="center" wrapText="1"/>
    </xf>
    <xf numFmtId="0" fontId="24" fillId="0" borderId="61" xfId="352" applyFont="1" applyFill="1" applyBorder="1" applyAlignment="1">
      <alignment horizontal="center" vertical="center"/>
    </xf>
    <xf numFmtId="0" fontId="24" fillId="0" borderId="82" xfId="352" applyFont="1" applyFill="1" applyBorder="1" applyAlignment="1">
      <alignment horizontal="center" vertical="center" wrapText="1"/>
    </xf>
    <xf numFmtId="0" fontId="24" fillId="0" borderId="83" xfId="352" applyFont="1" applyFill="1" applyBorder="1" applyAlignment="1">
      <alignment horizontal="center" vertical="center"/>
    </xf>
    <xf numFmtId="0" fontId="24" fillId="0" borderId="53" xfId="352" applyFont="1" applyFill="1" applyBorder="1" applyAlignment="1">
      <alignment horizontal="center" vertical="center" wrapText="1"/>
    </xf>
    <xf numFmtId="0" fontId="24" fillId="0" borderId="63" xfId="352" applyFont="1" applyFill="1" applyBorder="1" applyAlignment="1">
      <alignment horizontal="center" vertical="center" wrapText="1"/>
    </xf>
    <xf numFmtId="0" fontId="24" fillId="0" borderId="52" xfId="352" applyFont="1" applyFill="1" applyBorder="1" applyAlignment="1">
      <alignment horizontal="center" vertical="center"/>
    </xf>
    <xf numFmtId="0" fontId="24" fillId="0" borderId="27" xfId="352" applyFont="1" applyFill="1" applyBorder="1" applyAlignment="1">
      <alignment horizontal="center" vertical="center"/>
    </xf>
    <xf numFmtId="0" fontId="24" fillId="0" borderId="37" xfId="352" applyFont="1" applyFill="1" applyBorder="1" applyAlignment="1">
      <alignment horizontal="center" vertical="center"/>
    </xf>
    <xf numFmtId="0" fontId="24" fillId="0" borderId="36" xfId="352" applyFont="1" applyFill="1" applyBorder="1" applyAlignment="1">
      <alignment horizontal="center" vertical="center"/>
    </xf>
    <xf numFmtId="0" fontId="24" fillId="0" borderId="58" xfId="352" applyFont="1" applyFill="1" applyBorder="1" applyAlignment="1">
      <alignment horizontal="center" vertical="center"/>
    </xf>
    <xf numFmtId="0" fontId="24" fillId="0" borderId="50" xfId="352" applyFont="1" applyFill="1" applyBorder="1" applyAlignment="1">
      <alignment horizontal="center" vertical="center" wrapText="1"/>
    </xf>
    <xf numFmtId="0" fontId="24" fillId="0" borderId="51" xfId="352" applyFont="1" applyFill="1" applyBorder="1" applyAlignment="1">
      <alignment horizontal="center" vertical="center"/>
    </xf>
    <xf numFmtId="0" fontId="42" fillId="0" borderId="68" xfId="352" applyFont="1" applyFill="1" applyBorder="1" applyAlignment="1">
      <alignment horizontal="center" vertical="center" wrapText="1"/>
    </xf>
    <xf numFmtId="0" fontId="42" fillId="0" borderId="58" xfId="352" applyFont="1" applyFill="1" applyBorder="1" applyAlignment="1">
      <alignment horizontal="center" vertical="center"/>
    </xf>
    <xf numFmtId="0" fontId="24" fillId="0" borderId="68" xfId="352" applyFont="1" applyFill="1" applyBorder="1" applyAlignment="1">
      <alignment horizontal="center" vertical="center" wrapText="1"/>
    </xf>
    <xf numFmtId="0" fontId="24" fillId="0" borderId="68" xfId="352" applyFont="1" applyFill="1" applyBorder="1" applyAlignment="1">
      <alignment horizontal="center" vertical="center"/>
    </xf>
    <xf numFmtId="0" fontId="24" fillId="0" borderId="69" xfId="352" applyFont="1" applyFill="1" applyBorder="1" applyAlignment="1">
      <alignment horizontal="center" vertical="center" wrapText="1"/>
    </xf>
    <xf numFmtId="0" fontId="45" fillId="0" borderId="0" xfId="352" applyFont="1" applyFill="1" applyBorder="1" applyAlignment="1">
      <alignment horizontal="right" vertical="center"/>
    </xf>
    <xf numFmtId="0" fontId="24" fillId="0" borderId="55" xfId="352" applyFont="1" applyFill="1" applyBorder="1" applyAlignment="1">
      <alignment horizontal="center" vertical="center" wrapText="1"/>
    </xf>
    <xf numFmtId="0" fontId="24" fillId="0" borderId="57" xfId="352" applyFont="1" applyFill="1" applyBorder="1" applyAlignment="1">
      <alignment horizontal="center" vertical="center" wrapText="1"/>
    </xf>
    <xf numFmtId="0" fontId="24" fillId="0" borderId="53" xfId="352" applyFont="1" applyFill="1" applyBorder="1" applyAlignment="1">
      <alignment horizontal="center" vertical="center"/>
    </xf>
    <xf numFmtId="0" fontId="24" fillId="0" borderId="28" xfId="352" applyFont="1" applyFill="1" applyBorder="1" applyAlignment="1">
      <alignment horizontal="center" vertical="center" wrapText="1"/>
    </xf>
    <xf numFmtId="0" fontId="24" fillId="0" borderId="26" xfId="352" applyFont="1" applyFill="1" applyBorder="1" applyAlignment="1">
      <alignment horizontal="center" vertical="center"/>
    </xf>
    <xf numFmtId="0" fontId="45" fillId="0" borderId="27" xfId="352" applyFont="1" applyFill="1" applyBorder="1" applyAlignment="1">
      <alignment horizontal="right" vertical="center"/>
    </xf>
    <xf numFmtId="0" fontId="24" fillId="0" borderId="72" xfId="0" applyFont="1" applyFill="1" applyBorder="1" applyAlignment="1">
      <alignment horizontal="center" vertical="center" wrapText="1"/>
    </xf>
    <xf numFmtId="41" fontId="42" fillId="0" borderId="4" xfId="162" applyNumberFormat="1" applyFont="1" applyFill="1" applyBorder="1" applyAlignment="1">
      <alignment horizontal="center" vertical="center" wrapText="1" shrinkToFit="1"/>
    </xf>
    <xf numFmtId="41" fontId="24" fillId="0" borderId="0" xfId="352" applyNumberFormat="1" applyFont="1" applyFill="1" applyBorder="1" applyAlignment="1">
      <alignment horizontal="right" vertical="center" wrapText="1" shrinkToFit="1"/>
    </xf>
    <xf numFmtId="41" fontId="42" fillId="0" borderId="0" xfId="162" applyNumberFormat="1" applyFont="1" applyFill="1" applyBorder="1" applyAlignment="1">
      <alignment horizontal="center" vertical="center" wrapText="1"/>
    </xf>
    <xf numFmtId="0" fontId="106" fillId="0" borderId="8" xfId="356" applyFont="1" applyFill="1" applyBorder="1" applyAlignment="1">
      <alignment horizontal="center" vertical="center" shrinkToFit="1"/>
    </xf>
    <xf numFmtId="177" fontId="42" fillId="0" borderId="4" xfId="162" applyFont="1" applyFill="1" applyBorder="1" applyAlignment="1">
      <alignment horizontal="right" vertical="center" wrapText="1" shrinkToFit="1"/>
    </xf>
    <xf numFmtId="0" fontId="106" fillId="0" borderId="25" xfId="356" applyFont="1" applyFill="1" applyBorder="1" applyAlignment="1">
      <alignment horizontal="center" vertical="center" shrinkToFit="1"/>
    </xf>
    <xf numFmtId="215" fontId="106" fillId="0" borderId="4" xfId="361" applyNumberFormat="1" applyFont="1" applyFill="1" applyBorder="1" applyAlignment="1">
      <alignment horizontal="center" vertical="center" shrinkToFit="1"/>
    </xf>
    <xf numFmtId="215" fontId="106" fillId="0" borderId="4" xfId="361" applyNumberFormat="1" applyFont="1" applyFill="1" applyBorder="1" applyAlignment="1">
      <alignment vertical="center" shrinkToFit="1"/>
    </xf>
    <xf numFmtId="215" fontId="106" fillId="0" borderId="0" xfId="361" applyNumberFormat="1" applyFont="1" applyFill="1" applyBorder="1" applyAlignment="1">
      <alignment horizontal="center" vertical="center" shrinkToFit="1"/>
    </xf>
    <xf numFmtId="215" fontId="106" fillId="0" borderId="0" xfId="352" applyNumberFormat="1" applyFont="1" applyFill="1" applyBorder="1" applyAlignment="1">
      <alignment vertical="center" shrinkToFit="1"/>
    </xf>
    <xf numFmtId="215" fontId="106" fillId="0" borderId="0" xfId="361" applyNumberFormat="1" applyFont="1" applyFill="1" applyBorder="1" applyAlignment="1">
      <alignment vertical="center" shrinkToFit="1"/>
    </xf>
    <xf numFmtId="41" fontId="42" fillId="30" borderId="0" xfId="352" applyNumberFormat="1" applyFont="1" applyFill="1" applyBorder="1" applyAlignment="1">
      <alignment horizontal="right" vertical="center" wrapText="1" shrinkToFit="1"/>
    </xf>
    <xf numFmtId="212" fontId="106" fillId="0" borderId="4" xfId="352" applyNumberFormat="1" applyFont="1" applyFill="1" applyBorder="1" applyAlignment="1">
      <alignment horizontal="right" vertical="center" shrinkToFit="1"/>
    </xf>
    <xf numFmtId="212" fontId="106" fillId="0" borderId="4" xfId="361" applyNumberFormat="1" applyFont="1" applyFill="1" applyBorder="1" applyAlignment="1">
      <alignment horizontal="right" vertical="center" shrinkToFit="1"/>
    </xf>
    <xf numFmtId="41" fontId="24" fillId="0" borderId="0" xfId="361" applyNumberFormat="1" applyFont="1" applyFill="1" applyBorder="1" applyAlignment="1">
      <alignment horizontal="right" vertical="center" wrapText="1" shrinkToFit="1"/>
    </xf>
    <xf numFmtId="215" fontId="106" fillId="0" borderId="4" xfId="352" applyNumberFormat="1" applyFont="1" applyFill="1" applyBorder="1" applyAlignment="1">
      <alignment horizontal="right" vertical="center" shrinkToFit="1"/>
    </xf>
    <xf numFmtId="215" fontId="106" fillId="0" borderId="49" xfId="361" applyNumberFormat="1" applyFont="1" applyFill="1" applyBorder="1" applyAlignment="1">
      <alignment horizontal="center" vertical="center" shrinkToFit="1"/>
    </xf>
    <xf numFmtId="215" fontId="106" fillId="0" borderId="0" xfId="352" applyNumberFormat="1" applyFont="1" applyFill="1" applyBorder="1" applyAlignment="1">
      <alignment horizontal="right" vertical="center" shrinkToFit="1"/>
    </xf>
    <xf numFmtId="215" fontId="106" fillId="0" borderId="31" xfId="361" applyNumberFormat="1" applyFont="1" applyFill="1" applyBorder="1" applyAlignment="1">
      <alignment horizontal="center" vertical="center" shrinkToFit="1"/>
    </xf>
    <xf numFmtId="177" fontId="42" fillId="0" borderId="0" xfId="162" applyFont="1" applyFill="1" applyBorder="1" applyAlignment="1">
      <alignment horizontal="right" vertical="center" wrapText="1" shrinkToFit="1"/>
    </xf>
    <xf numFmtId="41" fontId="24" fillId="0" borderId="4" xfId="352" applyNumberFormat="1" applyFont="1" applyFill="1" applyBorder="1" applyAlignment="1">
      <alignment horizontal="right" vertical="center" wrapText="1" shrinkToFit="1"/>
    </xf>
    <xf numFmtId="41" fontId="42" fillId="0" borderId="0" xfId="162" applyNumberFormat="1" applyFont="1" applyFill="1" applyBorder="1" applyAlignment="1">
      <alignment horizontal="center" vertical="center" wrapText="1" shrinkToFit="1"/>
    </xf>
    <xf numFmtId="212" fontId="106" fillId="0" borderId="0" xfId="361" applyNumberFormat="1" applyFont="1" applyFill="1" applyBorder="1" applyAlignment="1">
      <alignment horizontal="right" vertical="center" shrinkToFit="1"/>
    </xf>
    <xf numFmtId="212" fontId="106" fillId="0" borderId="0" xfId="352" applyNumberFormat="1" applyFont="1" applyFill="1" applyBorder="1" applyAlignment="1">
      <alignment horizontal="right" vertical="center" shrinkToFit="1"/>
    </xf>
    <xf numFmtId="41" fontId="42" fillId="30" borderId="0" xfId="352" applyNumberFormat="1" applyFont="1" applyFill="1" applyBorder="1" applyAlignment="1">
      <alignment horizontal="center" vertical="center" wrapText="1" shrinkToFit="1"/>
    </xf>
  </cellXfs>
  <cellStyles count="1035">
    <cellStyle name="_2010 - 6-2)농림 수산업" xfId="1"/>
    <cellStyle name="_21.가축전염병예방주사" xfId="2"/>
    <cellStyle name="_23.도축검사" xfId="3"/>
    <cellStyle name="_Book1" xfId="4"/>
    <cellStyle name="_영덕- 6-2_농림수산(29~58)" xfId="5"/>
    <cellStyle name="¤@?e_TEST-1 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강조색1" xfId="13" builtinId="31" customBuiltin="1"/>
    <cellStyle name="40% - 강조색2" xfId="14" builtinId="35" customBuiltin="1"/>
    <cellStyle name="40% - 강조색3" xfId="15" builtinId="39" customBuiltin="1"/>
    <cellStyle name="40% - 강조색4" xfId="16" builtinId="43" customBuiltin="1"/>
    <cellStyle name="40% - 강조색5" xfId="17" builtinId="47" customBuiltin="1"/>
    <cellStyle name="40% - 강조색6" xfId="18" builtinId="51" customBuiltin="1"/>
    <cellStyle name="60% - 강조색1" xfId="19" builtinId="32" customBuiltin="1"/>
    <cellStyle name="60% - 강조색2" xfId="20" builtinId="36" customBuiltin="1"/>
    <cellStyle name="60% - 강조색3" xfId="21" builtinId="40" customBuiltin="1"/>
    <cellStyle name="60% - 강조색4" xfId="22" builtinId="44" customBuiltin="1"/>
    <cellStyle name="60% - 강조색5" xfId="23" builtinId="48" customBuiltin="1"/>
    <cellStyle name="60% - 강조색6" xfId="24" builtinId="52" customBuiltin="1"/>
    <cellStyle name="A¨­￠￢￠O [0]_INQUIRY ￠?￥i¨u¡AAⓒ￢Aⓒª " xfId="25"/>
    <cellStyle name="A¨­￠￢￠O_INQUIRY ￠?￥i¨u¡AAⓒ￢Aⓒª " xfId="26"/>
    <cellStyle name="ÅëÈ­ [0]_¼ÕÀÍ¿¹»ê" xfId="27"/>
    <cellStyle name="AeE­ [0]_¼OAI¿¹≫e" xfId="28"/>
    <cellStyle name="ÅëÈ­ [0]_ÀÎ°Çºñ,¿ÜÁÖºñ" xfId="29"/>
    <cellStyle name="AeE­ [0]_AI°Cºn,μμ±Þºn" xfId="30"/>
    <cellStyle name="ÅëÈ­ [0]_laroux" xfId="31"/>
    <cellStyle name="AeE­ [0]_laroux_1" xfId="32"/>
    <cellStyle name="ÅëÈ­ [0]_laroux_1" xfId="33"/>
    <cellStyle name="AeE­ [0]_laroux_2" xfId="34"/>
    <cellStyle name="ÅëÈ­ [0]_laroux_2" xfId="35"/>
    <cellStyle name="AeE­ [0]_laroux_2_41-06농림16" xfId="36"/>
    <cellStyle name="ÅëÈ­ [0]_laroux_2_41-06농림16" xfId="37"/>
    <cellStyle name="AeE­ [0]_laroux_2_41-06농림41" xfId="38"/>
    <cellStyle name="ÅëÈ­ [0]_laroux_2_41-06농림41" xfId="39"/>
    <cellStyle name="AeE­ [0]_Sheet1" xfId="40"/>
    <cellStyle name="ÅëÈ­ [0]_Sheet1" xfId="41"/>
    <cellStyle name="ÅëÈ­_¼ÕÀÍ¿¹»ê" xfId="42"/>
    <cellStyle name="AeE­_¼OAI¿¹≫e" xfId="43"/>
    <cellStyle name="ÅëÈ­_ÀÎ°Çºñ,¿ÜÁÖºñ" xfId="44"/>
    <cellStyle name="AeE­_AI°Cºn,μμ±Þºn" xfId="45"/>
    <cellStyle name="ÅëÈ­_laroux" xfId="46"/>
    <cellStyle name="AeE­_laroux_1" xfId="47"/>
    <cellStyle name="ÅëÈ­_laroux_1" xfId="48"/>
    <cellStyle name="AeE­_laroux_2" xfId="49"/>
    <cellStyle name="ÅëÈ­_laroux_2" xfId="50"/>
    <cellStyle name="AeE­_laroux_2_41-06농림16" xfId="51"/>
    <cellStyle name="ÅëÈ­_laroux_2_41-06농림16" xfId="52"/>
    <cellStyle name="AeE­_laroux_2_41-06농림41" xfId="53"/>
    <cellStyle name="ÅëÈ­_laroux_2_41-06농림41" xfId="54"/>
    <cellStyle name="AeE­_Sheet1" xfId="55"/>
    <cellStyle name="ÅëÈ­_Sheet1" xfId="56"/>
    <cellStyle name="AeE­_Sheet1_41-06농림16" xfId="57"/>
    <cellStyle name="ÅëÈ­_Sheet1_41-06농림16" xfId="58"/>
    <cellStyle name="AeE­_Sheet1_41-06농림41" xfId="59"/>
    <cellStyle name="ÅëÈ­_Sheet1_41-06농림41" xfId="60"/>
    <cellStyle name="AeE¡ⓒ [0]_INQUIRY ￠?￥i¨u¡AAⓒ￢Aⓒª " xfId="61"/>
    <cellStyle name="AeE¡ⓒ_INQUIRY ￠?￥i¨u¡AAⓒ￢Aⓒª " xfId="62"/>
    <cellStyle name="ALIGNMENT" xfId="63"/>
    <cellStyle name="ÄÞ¸¶ [0]_¼ÕÀÍ¿¹»ê" xfId="64"/>
    <cellStyle name="AÞ¸¶ [0]_¼OAI¿¹≫e" xfId="65"/>
    <cellStyle name="ÄÞ¸¶ [0]_ÀÎ°Çºñ,¿ÜÁÖºñ" xfId="66"/>
    <cellStyle name="AÞ¸¶ [0]_AI°Cºn,μμ±Þºn" xfId="67"/>
    <cellStyle name="ÄÞ¸¶ [0]_laroux" xfId="68"/>
    <cellStyle name="AÞ¸¶ [0]_laroux_1" xfId="69"/>
    <cellStyle name="ÄÞ¸¶ [0]_laroux_1" xfId="70"/>
    <cellStyle name="AÞ¸¶ [0]_Sheet1" xfId="71"/>
    <cellStyle name="ÄÞ¸¶ [0]_Sheet1" xfId="72"/>
    <cellStyle name="ÄÞ¸¶_¼ÕÀÍ¿¹»ê" xfId="73"/>
    <cellStyle name="AÞ¸¶_¼OAI¿¹≫e" xfId="74"/>
    <cellStyle name="ÄÞ¸¶_ÀÎ°Çºñ,¿ÜÁÖºñ" xfId="75"/>
    <cellStyle name="AÞ¸¶_AI°Cºn,μμ±Þºn" xfId="76"/>
    <cellStyle name="ÄÞ¸¶_laroux" xfId="77"/>
    <cellStyle name="AÞ¸¶_laroux_1" xfId="78"/>
    <cellStyle name="ÄÞ¸¶_laroux_1" xfId="79"/>
    <cellStyle name="AÞ¸¶_Sheet1" xfId="80"/>
    <cellStyle name="ÄÞ¸¶_Sheet1" xfId="81"/>
    <cellStyle name="AÞ¸¶_Sheet1_41-06농림16" xfId="82"/>
    <cellStyle name="ÄÞ¸¶_Sheet1_41-06농림16" xfId="83"/>
    <cellStyle name="AÞ¸¶_Sheet1_41-06농림41" xfId="84"/>
    <cellStyle name="ÄÞ¸¶_Sheet1_41-06농림41" xfId="85"/>
    <cellStyle name="C¡IA¨ª_¡ic¨u¡A¨￢I¨￢¡Æ AN¡Æe " xfId="86"/>
    <cellStyle name="C￥AØ_¿μ¾÷CoE² " xfId="87"/>
    <cellStyle name="Ç¥ÁØ_¼ÕÀÍ¿¹»ê" xfId="88"/>
    <cellStyle name="C￥AØ_¼OAI¿¹≫e" xfId="89"/>
    <cellStyle name="Ç¥ÁØ_ÀÎ°Çºñ,¿ÜÁÖºñ" xfId="90"/>
    <cellStyle name="C￥AØ_AI°Cºn,μμ±Þºn" xfId="91"/>
    <cellStyle name="Ç¥ÁØ_laroux" xfId="92"/>
    <cellStyle name="C￥AØ_laroux_1" xfId="93"/>
    <cellStyle name="Ç¥ÁØ_laroux_1" xfId="94"/>
    <cellStyle name="C￥AØ_laroux_1_Sheet1" xfId="95"/>
    <cellStyle name="Ç¥ÁØ_laroux_1_Sheet1" xfId="96"/>
    <cellStyle name="C￥AØ_laroux_2" xfId="97"/>
    <cellStyle name="Ç¥ÁØ_laroux_2" xfId="98"/>
    <cellStyle name="C￥AØ_laroux_2_Sheet1" xfId="99"/>
    <cellStyle name="Ç¥ÁØ_laroux_2_Sheet1" xfId="100"/>
    <cellStyle name="C￥AØ_laroux_3" xfId="101"/>
    <cellStyle name="Ç¥ÁØ_laroux_3" xfId="102"/>
    <cellStyle name="C￥AØ_laroux_4" xfId="103"/>
    <cellStyle name="Ç¥ÁØ_laroux_4" xfId="104"/>
    <cellStyle name="C￥AØ_laroux_Sheet1" xfId="105"/>
    <cellStyle name="Ç¥ÁØ_laroux_Sheet1" xfId="106"/>
    <cellStyle name="C￥AØ_Sheet1" xfId="107"/>
    <cellStyle name="Ç¥ÁØ_Sheet1" xfId="108"/>
    <cellStyle name="category" xfId="109"/>
    <cellStyle name="Comma [0]_ SG&amp;A Bridge " xfId="110"/>
    <cellStyle name="Comma_ SG&amp;A Bridge " xfId="111"/>
    <cellStyle name="Comma0" xfId="112"/>
    <cellStyle name="Curren?_x0012_퐀_x0017_?" xfId="113"/>
    <cellStyle name="Currency [0]_ SG&amp;A Bridge " xfId="114"/>
    <cellStyle name="Currency_ SG&amp;A Bridge " xfId="115"/>
    <cellStyle name="Currency0" xfId="116"/>
    <cellStyle name="Date" xfId="117"/>
    <cellStyle name="Euro" xfId="118"/>
    <cellStyle name="Fixed" xfId="119"/>
    <cellStyle name="Grey" xfId="120"/>
    <cellStyle name="HEADER" xfId="121"/>
    <cellStyle name="Header1" xfId="122"/>
    <cellStyle name="Header2" xfId="123"/>
    <cellStyle name="Heading 1" xfId="124"/>
    <cellStyle name="Heading 2" xfId="125"/>
    <cellStyle name="HEADING1" xfId="126"/>
    <cellStyle name="HEADING2" xfId="127"/>
    <cellStyle name="Input [yellow]" xfId="128"/>
    <cellStyle name="Model" xfId="129"/>
    <cellStyle name="Normal - Style1" xfId="130"/>
    <cellStyle name="Normal_ SG&amp;A Bridge " xfId="131"/>
    <cellStyle name="Percent [2]" xfId="132"/>
    <cellStyle name="subhead" xfId="133"/>
    <cellStyle name="Total" xfId="134"/>
    <cellStyle name="UM" xfId="135"/>
    <cellStyle name="강조색1" xfId="136" builtinId="29" customBuiltin="1"/>
    <cellStyle name="강조색2" xfId="137" builtinId="33" customBuiltin="1"/>
    <cellStyle name="강조색3" xfId="138" builtinId="37" customBuiltin="1"/>
    <cellStyle name="강조색4" xfId="139" builtinId="41" customBuiltin="1"/>
    <cellStyle name="강조색5" xfId="140" builtinId="45" customBuiltin="1"/>
    <cellStyle name="강조색6" xfId="141" builtinId="49" customBuiltin="1"/>
    <cellStyle name="경고문" xfId="142" builtinId="11" customBuiltin="1"/>
    <cellStyle name="계산" xfId="143" builtinId="22" customBuiltin="1"/>
    <cellStyle name="고정소숫점" xfId="144"/>
    <cellStyle name="고정출력1" xfId="145"/>
    <cellStyle name="고정출력2" xfId="146"/>
    <cellStyle name="금액" xfId="147"/>
    <cellStyle name="나쁨" xfId="148" builtinId="27" customBuiltin="1"/>
    <cellStyle name="날짜" xfId="149"/>
    <cellStyle name="달러" xfId="150"/>
    <cellStyle name="똿뗦먛귟 [0.00]_PRODUCT DETAIL Q1" xfId="151"/>
    <cellStyle name="똿뗦먛귟_PRODUCT DETAIL Q1" xfId="152"/>
    <cellStyle name="메모" xfId="153" builtinId="10" customBuiltin="1"/>
    <cellStyle name="믅됞 [0.00]_PRODUCT DETAIL Q1" xfId="154"/>
    <cellStyle name="믅됞_PRODUCT DETAIL Q1" xfId="155"/>
    <cellStyle name="바탕글" xfId="156"/>
    <cellStyle name="보통" xfId="157" builtinId="28" customBuiltin="1"/>
    <cellStyle name="뷭?_?긚??_1" xfId="158"/>
    <cellStyle name="설명 텍스트" xfId="159" builtinId="53" customBuiltin="1"/>
    <cellStyle name="셀 확인" xfId="160" builtinId="23" customBuiltin="1"/>
    <cellStyle name="숫자(R)" xfId="161"/>
    <cellStyle name="쉼표 [0]" xfId="162" builtinId="6"/>
    <cellStyle name="쉼표 [0] 11" xfId="372"/>
    <cellStyle name="쉼표 [0] 2" xfId="163"/>
    <cellStyle name="쉼표 [0] 2 10" xfId="164"/>
    <cellStyle name="쉼표 [0] 2 10 2" xfId="165"/>
    <cellStyle name="쉼표 [0] 2 10 2 2" xfId="370"/>
    <cellStyle name="쉼표 [0] 2 10 2 2 2" xfId="536"/>
    <cellStyle name="쉼표 [0] 2 10 2 2 2 2" xfId="1033"/>
    <cellStyle name="쉼표 [0] 2 10 2 2 3" xfId="538"/>
    <cellStyle name="쉼표 [0] 2 10 2 2 4" xfId="703"/>
    <cellStyle name="쉼표 [0] 2 10 2 2 5" xfId="868"/>
    <cellStyle name="쉼표 [0] 2 10 2 3" xfId="375"/>
    <cellStyle name="쉼표 [0] 2 10 2 3 2" xfId="872"/>
    <cellStyle name="쉼표 [0] 2 10 2 4" xfId="541"/>
    <cellStyle name="쉼표 [0] 2 10 2 5" xfId="707"/>
    <cellStyle name="쉼표 [0] 2 10 3" xfId="374"/>
    <cellStyle name="쉼표 [0] 2 10 3 2" xfId="871"/>
    <cellStyle name="쉼표 [0] 2 10 4" xfId="540"/>
    <cellStyle name="쉼표 [0] 2 10 5" xfId="706"/>
    <cellStyle name="쉼표 [0] 2 11" xfId="166"/>
    <cellStyle name="쉼표 [0] 2 11 2" xfId="376"/>
    <cellStyle name="쉼표 [0] 2 11 2 2" xfId="873"/>
    <cellStyle name="쉼표 [0] 2 11 3" xfId="542"/>
    <cellStyle name="쉼표 [0] 2 11 4" xfId="708"/>
    <cellStyle name="쉼표 [0] 2 12" xfId="373"/>
    <cellStyle name="쉼표 [0] 2 12 2" xfId="870"/>
    <cellStyle name="쉼표 [0] 2 13" xfId="539"/>
    <cellStyle name="쉼표 [0] 2 14" xfId="705"/>
    <cellStyle name="쉼표 [0] 2 2" xfId="167"/>
    <cellStyle name="쉼표 [0] 2 2 10" xfId="377"/>
    <cellStyle name="쉼표 [0] 2 2 10 2" xfId="874"/>
    <cellStyle name="쉼표 [0] 2 2 11" xfId="543"/>
    <cellStyle name="쉼표 [0] 2 2 12" xfId="709"/>
    <cellStyle name="쉼표 [0] 2 2 2" xfId="168"/>
    <cellStyle name="쉼표 [0] 2 2 2 2" xfId="169"/>
    <cellStyle name="쉼표 [0] 2 2 2 2 2" xfId="170"/>
    <cellStyle name="쉼표 [0] 2 2 2 2 2 2" xfId="380"/>
    <cellStyle name="쉼표 [0] 2 2 2 2 2 2 2" xfId="877"/>
    <cellStyle name="쉼표 [0] 2 2 2 2 2 3" xfId="546"/>
    <cellStyle name="쉼표 [0] 2 2 2 2 2 4" xfId="712"/>
    <cellStyle name="쉼표 [0] 2 2 2 2 3" xfId="171"/>
    <cellStyle name="쉼표 [0] 2 2 2 2 3 2" xfId="381"/>
    <cellStyle name="쉼표 [0] 2 2 2 2 3 2 2" xfId="878"/>
    <cellStyle name="쉼표 [0] 2 2 2 2 3 3" xfId="547"/>
    <cellStyle name="쉼표 [0] 2 2 2 2 3 4" xfId="713"/>
    <cellStyle name="쉼표 [0] 2 2 2 2 4" xfId="172"/>
    <cellStyle name="쉼표 [0] 2 2 2 2 4 2" xfId="382"/>
    <cellStyle name="쉼표 [0] 2 2 2 2 4 2 2" xfId="879"/>
    <cellStyle name="쉼표 [0] 2 2 2 2 4 3" xfId="548"/>
    <cellStyle name="쉼표 [0] 2 2 2 2 4 4" xfId="714"/>
    <cellStyle name="쉼표 [0] 2 2 2 2 5" xfId="379"/>
    <cellStyle name="쉼표 [0] 2 2 2 2 5 2" xfId="876"/>
    <cellStyle name="쉼표 [0] 2 2 2 2 6" xfId="545"/>
    <cellStyle name="쉼표 [0] 2 2 2 2 7" xfId="711"/>
    <cellStyle name="쉼표 [0] 2 2 2 3" xfId="173"/>
    <cellStyle name="쉼표 [0] 2 2 2 3 2" xfId="383"/>
    <cellStyle name="쉼표 [0] 2 2 2 3 2 2" xfId="880"/>
    <cellStyle name="쉼표 [0] 2 2 2 3 3" xfId="549"/>
    <cellStyle name="쉼표 [0] 2 2 2 3 4" xfId="715"/>
    <cellStyle name="쉼표 [0] 2 2 2 4" xfId="174"/>
    <cellStyle name="쉼표 [0] 2 2 2 4 2" xfId="384"/>
    <cellStyle name="쉼표 [0] 2 2 2 4 2 2" xfId="881"/>
    <cellStyle name="쉼표 [0] 2 2 2 4 3" xfId="550"/>
    <cellStyle name="쉼표 [0] 2 2 2 4 4" xfId="716"/>
    <cellStyle name="쉼표 [0] 2 2 2 5" xfId="175"/>
    <cellStyle name="쉼표 [0] 2 2 2 5 2" xfId="385"/>
    <cellStyle name="쉼표 [0] 2 2 2 5 2 2" xfId="882"/>
    <cellStyle name="쉼표 [0] 2 2 2 5 3" xfId="551"/>
    <cellStyle name="쉼표 [0] 2 2 2 5 4" xfId="717"/>
    <cellStyle name="쉼표 [0] 2 2 2 6" xfId="378"/>
    <cellStyle name="쉼표 [0] 2 2 2 6 2" xfId="875"/>
    <cellStyle name="쉼표 [0] 2 2 2 7" xfId="544"/>
    <cellStyle name="쉼표 [0] 2 2 2 8" xfId="710"/>
    <cellStyle name="쉼표 [0] 2 2 3" xfId="176"/>
    <cellStyle name="쉼표 [0] 2 2 3 2" xfId="177"/>
    <cellStyle name="쉼표 [0] 2 2 3 2 2" xfId="178"/>
    <cellStyle name="쉼표 [0] 2 2 3 2 2 2" xfId="388"/>
    <cellStyle name="쉼표 [0] 2 2 3 2 2 2 2" xfId="885"/>
    <cellStyle name="쉼표 [0] 2 2 3 2 2 3" xfId="554"/>
    <cellStyle name="쉼표 [0] 2 2 3 2 2 4" xfId="720"/>
    <cellStyle name="쉼표 [0] 2 2 3 2 3" xfId="179"/>
    <cellStyle name="쉼표 [0] 2 2 3 2 3 2" xfId="389"/>
    <cellStyle name="쉼표 [0] 2 2 3 2 3 2 2" xfId="886"/>
    <cellStyle name="쉼표 [0] 2 2 3 2 3 3" xfId="555"/>
    <cellStyle name="쉼표 [0] 2 2 3 2 3 4" xfId="721"/>
    <cellStyle name="쉼표 [0] 2 2 3 2 4" xfId="180"/>
    <cellStyle name="쉼표 [0] 2 2 3 2 4 2" xfId="390"/>
    <cellStyle name="쉼표 [0] 2 2 3 2 4 2 2" xfId="887"/>
    <cellStyle name="쉼표 [0] 2 2 3 2 4 3" xfId="556"/>
    <cellStyle name="쉼표 [0] 2 2 3 2 4 4" xfId="722"/>
    <cellStyle name="쉼표 [0] 2 2 3 2 5" xfId="387"/>
    <cellStyle name="쉼표 [0] 2 2 3 2 5 2" xfId="884"/>
    <cellStyle name="쉼표 [0] 2 2 3 2 6" xfId="553"/>
    <cellStyle name="쉼표 [0] 2 2 3 2 7" xfId="719"/>
    <cellStyle name="쉼표 [0] 2 2 3 3" xfId="181"/>
    <cellStyle name="쉼표 [0] 2 2 3 3 2" xfId="391"/>
    <cellStyle name="쉼표 [0] 2 2 3 3 2 2" xfId="888"/>
    <cellStyle name="쉼표 [0] 2 2 3 3 3" xfId="557"/>
    <cellStyle name="쉼표 [0] 2 2 3 3 4" xfId="723"/>
    <cellStyle name="쉼표 [0] 2 2 3 4" xfId="182"/>
    <cellStyle name="쉼표 [0] 2 2 3 4 2" xfId="392"/>
    <cellStyle name="쉼표 [0] 2 2 3 4 2 2" xfId="889"/>
    <cellStyle name="쉼표 [0] 2 2 3 4 3" xfId="558"/>
    <cellStyle name="쉼표 [0] 2 2 3 4 4" xfId="724"/>
    <cellStyle name="쉼표 [0] 2 2 3 5" xfId="183"/>
    <cellStyle name="쉼표 [0] 2 2 3 5 2" xfId="393"/>
    <cellStyle name="쉼표 [0] 2 2 3 5 2 2" xfId="890"/>
    <cellStyle name="쉼표 [0] 2 2 3 5 3" xfId="559"/>
    <cellStyle name="쉼표 [0] 2 2 3 5 4" xfId="725"/>
    <cellStyle name="쉼표 [0] 2 2 3 6" xfId="386"/>
    <cellStyle name="쉼표 [0] 2 2 3 6 2" xfId="883"/>
    <cellStyle name="쉼표 [0] 2 2 3 7" xfId="552"/>
    <cellStyle name="쉼표 [0] 2 2 3 8" xfId="718"/>
    <cellStyle name="쉼표 [0] 2 2 4" xfId="184"/>
    <cellStyle name="쉼표 [0] 2 2 4 2" xfId="185"/>
    <cellStyle name="쉼표 [0] 2 2 4 2 2" xfId="186"/>
    <cellStyle name="쉼표 [0] 2 2 4 2 2 2" xfId="396"/>
    <cellStyle name="쉼표 [0] 2 2 4 2 2 2 2" xfId="893"/>
    <cellStyle name="쉼표 [0] 2 2 4 2 2 3" xfId="562"/>
    <cellStyle name="쉼표 [0] 2 2 4 2 2 4" xfId="728"/>
    <cellStyle name="쉼표 [0] 2 2 4 2 3" xfId="187"/>
    <cellStyle name="쉼표 [0] 2 2 4 2 3 2" xfId="397"/>
    <cellStyle name="쉼표 [0] 2 2 4 2 3 2 2" xfId="894"/>
    <cellStyle name="쉼표 [0] 2 2 4 2 3 3" xfId="563"/>
    <cellStyle name="쉼표 [0] 2 2 4 2 3 4" xfId="729"/>
    <cellStyle name="쉼표 [0] 2 2 4 2 4" xfId="188"/>
    <cellStyle name="쉼표 [0] 2 2 4 2 4 2" xfId="398"/>
    <cellStyle name="쉼표 [0] 2 2 4 2 4 2 2" xfId="895"/>
    <cellStyle name="쉼표 [0] 2 2 4 2 4 3" xfId="564"/>
    <cellStyle name="쉼표 [0] 2 2 4 2 4 4" xfId="730"/>
    <cellStyle name="쉼표 [0] 2 2 4 2 5" xfId="395"/>
    <cellStyle name="쉼표 [0] 2 2 4 2 5 2" xfId="892"/>
    <cellStyle name="쉼표 [0] 2 2 4 2 6" xfId="561"/>
    <cellStyle name="쉼표 [0] 2 2 4 2 7" xfId="727"/>
    <cellStyle name="쉼표 [0] 2 2 4 3" xfId="189"/>
    <cellStyle name="쉼표 [0] 2 2 4 3 2" xfId="399"/>
    <cellStyle name="쉼표 [0] 2 2 4 3 2 2" xfId="896"/>
    <cellStyle name="쉼표 [0] 2 2 4 3 3" xfId="565"/>
    <cellStyle name="쉼표 [0] 2 2 4 3 4" xfId="731"/>
    <cellStyle name="쉼표 [0] 2 2 4 4" xfId="190"/>
    <cellStyle name="쉼표 [0] 2 2 4 4 2" xfId="400"/>
    <cellStyle name="쉼표 [0] 2 2 4 4 2 2" xfId="897"/>
    <cellStyle name="쉼표 [0] 2 2 4 4 3" xfId="566"/>
    <cellStyle name="쉼표 [0] 2 2 4 4 4" xfId="732"/>
    <cellStyle name="쉼표 [0] 2 2 4 5" xfId="191"/>
    <cellStyle name="쉼표 [0] 2 2 4 5 2" xfId="401"/>
    <cellStyle name="쉼표 [0] 2 2 4 5 2 2" xfId="898"/>
    <cellStyle name="쉼표 [0] 2 2 4 5 3" xfId="567"/>
    <cellStyle name="쉼표 [0] 2 2 4 5 4" xfId="733"/>
    <cellStyle name="쉼표 [0] 2 2 4 6" xfId="394"/>
    <cellStyle name="쉼표 [0] 2 2 4 6 2" xfId="891"/>
    <cellStyle name="쉼표 [0] 2 2 4 7" xfId="560"/>
    <cellStyle name="쉼표 [0] 2 2 4 8" xfId="726"/>
    <cellStyle name="쉼표 [0] 2 2 5" xfId="192"/>
    <cellStyle name="쉼표 [0] 2 2 5 2" xfId="193"/>
    <cellStyle name="쉼표 [0] 2 2 5 2 2" xfId="194"/>
    <cellStyle name="쉼표 [0] 2 2 5 2 2 2" xfId="371"/>
    <cellStyle name="쉼표 [0] 2 2 5 2 2 2 2" xfId="537"/>
    <cellStyle name="쉼표 [0] 2 2 5 2 2 2 2 2" xfId="1034"/>
    <cellStyle name="쉼표 [0] 2 2 5 2 2 2 3" xfId="704"/>
    <cellStyle name="쉼표 [0] 2 2 5 2 2 2 4" xfId="869"/>
    <cellStyle name="쉼표 [0] 2 2 5 2 2 3" xfId="404"/>
    <cellStyle name="쉼표 [0] 2 2 5 2 2 3 2" xfId="901"/>
    <cellStyle name="쉼표 [0] 2 2 5 2 2 4" xfId="570"/>
    <cellStyle name="쉼표 [0] 2 2 5 2 2 5" xfId="736"/>
    <cellStyle name="쉼표 [0] 2 2 5 2 3" xfId="195"/>
    <cellStyle name="쉼표 [0] 2 2 5 2 3 2" xfId="405"/>
    <cellStyle name="쉼표 [0] 2 2 5 2 3 2 2" xfId="902"/>
    <cellStyle name="쉼표 [0] 2 2 5 2 3 3" xfId="571"/>
    <cellStyle name="쉼표 [0] 2 2 5 2 3 4" xfId="737"/>
    <cellStyle name="쉼표 [0] 2 2 5 2 4" xfId="196"/>
    <cellStyle name="쉼표 [0] 2 2 5 2 4 2" xfId="406"/>
    <cellStyle name="쉼표 [0] 2 2 5 2 4 2 2" xfId="903"/>
    <cellStyle name="쉼표 [0] 2 2 5 2 4 3" xfId="572"/>
    <cellStyle name="쉼표 [0] 2 2 5 2 4 4" xfId="738"/>
    <cellStyle name="쉼표 [0] 2 2 5 2 5" xfId="403"/>
    <cellStyle name="쉼표 [0] 2 2 5 2 5 2" xfId="900"/>
    <cellStyle name="쉼표 [0] 2 2 5 2 6" xfId="569"/>
    <cellStyle name="쉼표 [0] 2 2 5 2 7" xfId="735"/>
    <cellStyle name="쉼표 [0] 2 2 5 3" xfId="197"/>
    <cellStyle name="쉼표 [0] 2 2 5 3 2" xfId="198"/>
    <cellStyle name="쉼표 [0] 2 2 5 3 2 2" xfId="408"/>
    <cellStyle name="쉼표 [0] 2 2 5 3 2 2 2" xfId="905"/>
    <cellStyle name="쉼표 [0] 2 2 5 3 2 3" xfId="574"/>
    <cellStyle name="쉼표 [0] 2 2 5 3 2 4" xfId="740"/>
    <cellStyle name="쉼표 [0] 2 2 5 3 3" xfId="407"/>
    <cellStyle name="쉼표 [0] 2 2 5 3 3 2" xfId="904"/>
    <cellStyle name="쉼표 [0] 2 2 5 3 4" xfId="573"/>
    <cellStyle name="쉼표 [0] 2 2 5 3 5" xfId="739"/>
    <cellStyle name="쉼표 [0] 2 2 5 4" xfId="199"/>
    <cellStyle name="쉼표 [0] 2 2 5 4 2" xfId="409"/>
    <cellStyle name="쉼표 [0] 2 2 5 4 2 2" xfId="906"/>
    <cellStyle name="쉼표 [0] 2 2 5 4 3" xfId="575"/>
    <cellStyle name="쉼표 [0] 2 2 5 4 4" xfId="741"/>
    <cellStyle name="쉼표 [0] 2 2 5 5" xfId="200"/>
    <cellStyle name="쉼표 [0] 2 2 5 5 2" xfId="410"/>
    <cellStyle name="쉼표 [0] 2 2 5 5 2 2" xfId="907"/>
    <cellStyle name="쉼표 [0] 2 2 5 5 3" xfId="576"/>
    <cellStyle name="쉼표 [0] 2 2 5 5 4" xfId="742"/>
    <cellStyle name="쉼표 [0] 2 2 5 6" xfId="402"/>
    <cellStyle name="쉼표 [0] 2 2 5 6 2" xfId="899"/>
    <cellStyle name="쉼표 [0] 2 2 5 7" xfId="568"/>
    <cellStyle name="쉼표 [0] 2 2 5 8" xfId="734"/>
    <cellStyle name="쉼표 [0] 2 2 6" xfId="201"/>
    <cellStyle name="쉼표 [0] 2 2 6 2" xfId="202"/>
    <cellStyle name="쉼표 [0] 2 2 6 2 2" xfId="412"/>
    <cellStyle name="쉼표 [0] 2 2 6 2 2 2" xfId="909"/>
    <cellStyle name="쉼표 [0] 2 2 6 2 3" xfId="578"/>
    <cellStyle name="쉼표 [0] 2 2 6 2 4" xfId="744"/>
    <cellStyle name="쉼표 [0] 2 2 6 3" xfId="203"/>
    <cellStyle name="쉼표 [0] 2 2 6 3 2" xfId="413"/>
    <cellStyle name="쉼표 [0] 2 2 6 3 2 2" xfId="910"/>
    <cellStyle name="쉼표 [0] 2 2 6 3 3" xfId="579"/>
    <cellStyle name="쉼표 [0] 2 2 6 3 4" xfId="745"/>
    <cellStyle name="쉼표 [0] 2 2 6 4" xfId="204"/>
    <cellStyle name="쉼표 [0] 2 2 6 4 2" xfId="414"/>
    <cellStyle name="쉼표 [0] 2 2 6 4 2 2" xfId="911"/>
    <cellStyle name="쉼표 [0] 2 2 6 4 3" xfId="580"/>
    <cellStyle name="쉼표 [0] 2 2 6 4 4" xfId="746"/>
    <cellStyle name="쉼표 [0] 2 2 6 5" xfId="411"/>
    <cellStyle name="쉼표 [0] 2 2 6 5 2" xfId="908"/>
    <cellStyle name="쉼표 [0] 2 2 6 6" xfId="577"/>
    <cellStyle name="쉼표 [0] 2 2 6 7" xfId="743"/>
    <cellStyle name="쉼표 [0] 2 2 7" xfId="205"/>
    <cellStyle name="쉼표 [0] 2 2 7 2" xfId="415"/>
    <cellStyle name="쉼표 [0] 2 2 7 2 2" xfId="912"/>
    <cellStyle name="쉼표 [0] 2 2 7 3" xfId="581"/>
    <cellStyle name="쉼표 [0] 2 2 7 4" xfId="747"/>
    <cellStyle name="쉼표 [0] 2 2 8" xfId="206"/>
    <cellStyle name="쉼표 [0] 2 2 8 2" xfId="416"/>
    <cellStyle name="쉼표 [0] 2 2 8 2 2" xfId="913"/>
    <cellStyle name="쉼표 [0] 2 2 8 3" xfId="582"/>
    <cellStyle name="쉼표 [0] 2 2 8 4" xfId="748"/>
    <cellStyle name="쉼표 [0] 2 2 9" xfId="207"/>
    <cellStyle name="쉼표 [0] 2 2 9 2" xfId="417"/>
    <cellStyle name="쉼표 [0] 2 2 9 2 2" xfId="914"/>
    <cellStyle name="쉼표 [0] 2 2 9 3" xfId="583"/>
    <cellStyle name="쉼표 [0] 2 2 9 4" xfId="749"/>
    <cellStyle name="쉼표 [0] 2 3" xfId="208"/>
    <cellStyle name="쉼표 [0] 2 3 2" xfId="209"/>
    <cellStyle name="쉼표 [0] 2 3 2 2" xfId="210"/>
    <cellStyle name="쉼표 [0] 2 3 2 2 2" xfId="420"/>
    <cellStyle name="쉼표 [0] 2 3 2 2 2 2" xfId="917"/>
    <cellStyle name="쉼표 [0] 2 3 2 2 3" xfId="586"/>
    <cellStyle name="쉼표 [0] 2 3 2 2 4" xfId="752"/>
    <cellStyle name="쉼표 [0] 2 3 2 3" xfId="211"/>
    <cellStyle name="쉼표 [0] 2 3 2 3 2" xfId="421"/>
    <cellStyle name="쉼표 [0] 2 3 2 3 2 2" xfId="918"/>
    <cellStyle name="쉼표 [0] 2 3 2 3 3" xfId="587"/>
    <cellStyle name="쉼표 [0] 2 3 2 3 4" xfId="753"/>
    <cellStyle name="쉼표 [0] 2 3 2 4" xfId="212"/>
    <cellStyle name="쉼표 [0] 2 3 2 4 2" xfId="422"/>
    <cellStyle name="쉼표 [0] 2 3 2 4 2 2" xfId="919"/>
    <cellStyle name="쉼표 [0] 2 3 2 4 3" xfId="588"/>
    <cellStyle name="쉼표 [0] 2 3 2 4 4" xfId="754"/>
    <cellStyle name="쉼표 [0] 2 3 2 5" xfId="419"/>
    <cellStyle name="쉼표 [0] 2 3 2 5 2" xfId="916"/>
    <cellStyle name="쉼표 [0] 2 3 2 6" xfId="585"/>
    <cellStyle name="쉼표 [0] 2 3 2 7" xfId="751"/>
    <cellStyle name="쉼표 [0] 2 3 3" xfId="213"/>
    <cellStyle name="쉼표 [0] 2 3 3 2" xfId="423"/>
    <cellStyle name="쉼표 [0] 2 3 3 2 2" xfId="920"/>
    <cellStyle name="쉼표 [0] 2 3 3 3" xfId="589"/>
    <cellStyle name="쉼표 [0] 2 3 3 4" xfId="755"/>
    <cellStyle name="쉼표 [0] 2 3 4" xfId="214"/>
    <cellStyle name="쉼표 [0] 2 3 4 2" xfId="424"/>
    <cellStyle name="쉼표 [0] 2 3 4 2 2" xfId="921"/>
    <cellStyle name="쉼표 [0] 2 3 4 3" xfId="590"/>
    <cellStyle name="쉼표 [0] 2 3 4 4" xfId="756"/>
    <cellStyle name="쉼표 [0] 2 3 5" xfId="215"/>
    <cellStyle name="쉼표 [0] 2 3 5 2" xfId="425"/>
    <cellStyle name="쉼표 [0] 2 3 5 2 2" xfId="922"/>
    <cellStyle name="쉼표 [0] 2 3 5 3" xfId="591"/>
    <cellStyle name="쉼표 [0] 2 3 5 4" xfId="757"/>
    <cellStyle name="쉼표 [0] 2 3 6" xfId="418"/>
    <cellStyle name="쉼표 [0] 2 3 6 2" xfId="915"/>
    <cellStyle name="쉼표 [0] 2 3 7" xfId="584"/>
    <cellStyle name="쉼표 [0] 2 3 8" xfId="750"/>
    <cellStyle name="쉼표 [0] 2 4" xfId="216"/>
    <cellStyle name="쉼표 [0] 2 4 2" xfId="217"/>
    <cellStyle name="쉼표 [0] 2 4 2 2" xfId="218"/>
    <cellStyle name="쉼표 [0] 2 4 2 2 2" xfId="428"/>
    <cellStyle name="쉼표 [0] 2 4 2 2 2 2" xfId="925"/>
    <cellStyle name="쉼표 [0] 2 4 2 2 3" xfId="594"/>
    <cellStyle name="쉼표 [0] 2 4 2 2 4" xfId="760"/>
    <cellStyle name="쉼표 [0] 2 4 2 3" xfId="219"/>
    <cellStyle name="쉼표 [0] 2 4 2 3 2" xfId="429"/>
    <cellStyle name="쉼표 [0] 2 4 2 3 2 2" xfId="926"/>
    <cellStyle name="쉼표 [0] 2 4 2 3 3" xfId="595"/>
    <cellStyle name="쉼표 [0] 2 4 2 3 4" xfId="761"/>
    <cellStyle name="쉼표 [0] 2 4 2 4" xfId="220"/>
    <cellStyle name="쉼표 [0] 2 4 2 4 2" xfId="430"/>
    <cellStyle name="쉼표 [0] 2 4 2 4 2 2" xfId="927"/>
    <cellStyle name="쉼표 [0] 2 4 2 4 3" xfId="596"/>
    <cellStyle name="쉼표 [0] 2 4 2 4 4" xfId="762"/>
    <cellStyle name="쉼표 [0] 2 4 2 5" xfId="427"/>
    <cellStyle name="쉼표 [0] 2 4 2 5 2" xfId="924"/>
    <cellStyle name="쉼표 [0] 2 4 2 6" xfId="593"/>
    <cellStyle name="쉼표 [0] 2 4 2 7" xfId="759"/>
    <cellStyle name="쉼표 [0] 2 4 3" xfId="221"/>
    <cellStyle name="쉼표 [0] 2 4 3 2" xfId="431"/>
    <cellStyle name="쉼표 [0] 2 4 3 2 2" xfId="928"/>
    <cellStyle name="쉼표 [0] 2 4 3 3" xfId="597"/>
    <cellStyle name="쉼표 [0] 2 4 3 4" xfId="763"/>
    <cellStyle name="쉼표 [0] 2 4 4" xfId="222"/>
    <cellStyle name="쉼표 [0] 2 4 4 2" xfId="432"/>
    <cellStyle name="쉼표 [0] 2 4 4 2 2" xfId="929"/>
    <cellStyle name="쉼표 [0] 2 4 4 3" xfId="598"/>
    <cellStyle name="쉼표 [0] 2 4 4 4" xfId="764"/>
    <cellStyle name="쉼표 [0] 2 4 5" xfId="223"/>
    <cellStyle name="쉼표 [0] 2 4 5 2" xfId="433"/>
    <cellStyle name="쉼표 [0] 2 4 5 2 2" xfId="930"/>
    <cellStyle name="쉼표 [0] 2 4 5 3" xfId="599"/>
    <cellStyle name="쉼표 [0] 2 4 5 4" xfId="765"/>
    <cellStyle name="쉼표 [0] 2 4 6" xfId="426"/>
    <cellStyle name="쉼표 [0] 2 4 6 2" xfId="923"/>
    <cellStyle name="쉼표 [0] 2 4 7" xfId="592"/>
    <cellStyle name="쉼표 [0] 2 4 8" xfId="758"/>
    <cellStyle name="쉼표 [0] 2 5" xfId="224"/>
    <cellStyle name="쉼표 [0] 2 5 2" xfId="225"/>
    <cellStyle name="쉼표 [0] 2 5 2 2" xfId="226"/>
    <cellStyle name="쉼표 [0] 2 5 2 2 2" xfId="436"/>
    <cellStyle name="쉼표 [0] 2 5 2 2 2 2" xfId="933"/>
    <cellStyle name="쉼표 [0] 2 5 2 2 3" xfId="602"/>
    <cellStyle name="쉼표 [0] 2 5 2 2 4" xfId="768"/>
    <cellStyle name="쉼표 [0] 2 5 2 3" xfId="227"/>
    <cellStyle name="쉼표 [0] 2 5 2 3 2" xfId="437"/>
    <cellStyle name="쉼표 [0] 2 5 2 3 2 2" xfId="934"/>
    <cellStyle name="쉼표 [0] 2 5 2 3 3" xfId="603"/>
    <cellStyle name="쉼표 [0] 2 5 2 3 4" xfId="769"/>
    <cellStyle name="쉼표 [0] 2 5 2 4" xfId="228"/>
    <cellStyle name="쉼표 [0] 2 5 2 4 2" xfId="438"/>
    <cellStyle name="쉼표 [0] 2 5 2 4 2 2" xfId="935"/>
    <cellStyle name="쉼표 [0] 2 5 2 4 3" xfId="604"/>
    <cellStyle name="쉼표 [0] 2 5 2 4 4" xfId="770"/>
    <cellStyle name="쉼표 [0] 2 5 2 5" xfId="435"/>
    <cellStyle name="쉼표 [0] 2 5 2 5 2" xfId="932"/>
    <cellStyle name="쉼표 [0] 2 5 2 6" xfId="601"/>
    <cellStyle name="쉼표 [0] 2 5 2 7" xfId="767"/>
    <cellStyle name="쉼표 [0] 2 5 3" xfId="229"/>
    <cellStyle name="쉼표 [0] 2 5 3 2" xfId="439"/>
    <cellStyle name="쉼표 [0] 2 5 3 2 2" xfId="936"/>
    <cellStyle name="쉼표 [0] 2 5 3 3" xfId="605"/>
    <cellStyle name="쉼표 [0] 2 5 3 4" xfId="771"/>
    <cellStyle name="쉼표 [0] 2 5 4" xfId="230"/>
    <cellStyle name="쉼표 [0] 2 5 4 2" xfId="440"/>
    <cellStyle name="쉼표 [0] 2 5 4 2 2" xfId="937"/>
    <cellStyle name="쉼표 [0] 2 5 4 3" xfId="606"/>
    <cellStyle name="쉼표 [0] 2 5 4 4" xfId="772"/>
    <cellStyle name="쉼표 [0] 2 5 5" xfId="231"/>
    <cellStyle name="쉼표 [0] 2 5 5 2" xfId="441"/>
    <cellStyle name="쉼표 [0] 2 5 5 2 2" xfId="938"/>
    <cellStyle name="쉼표 [0] 2 5 5 3" xfId="607"/>
    <cellStyle name="쉼표 [0] 2 5 5 4" xfId="773"/>
    <cellStyle name="쉼표 [0] 2 5 6" xfId="434"/>
    <cellStyle name="쉼표 [0] 2 5 6 2" xfId="931"/>
    <cellStyle name="쉼표 [0] 2 5 7" xfId="600"/>
    <cellStyle name="쉼표 [0] 2 5 8" xfId="766"/>
    <cellStyle name="쉼표 [0] 2 6" xfId="232"/>
    <cellStyle name="쉼표 [0] 2 6 2" xfId="233"/>
    <cellStyle name="쉼표 [0] 2 6 2 2" xfId="234"/>
    <cellStyle name="쉼표 [0] 2 6 2 2 2" xfId="444"/>
    <cellStyle name="쉼표 [0] 2 6 2 2 2 2" xfId="941"/>
    <cellStyle name="쉼표 [0] 2 6 2 2 3" xfId="610"/>
    <cellStyle name="쉼표 [0] 2 6 2 2 4" xfId="776"/>
    <cellStyle name="쉼표 [0] 2 6 2 3" xfId="235"/>
    <cellStyle name="쉼표 [0] 2 6 2 3 2" xfId="445"/>
    <cellStyle name="쉼표 [0] 2 6 2 3 2 2" xfId="942"/>
    <cellStyle name="쉼표 [0] 2 6 2 3 3" xfId="611"/>
    <cellStyle name="쉼표 [0] 2 6 2 3 4" xfId="777"/>
    <cellStyle name="쉼표 [0] 2 6 2 4" xfId="236"/>
    <cellStyle name="쉼표 [0] 2 6 2 4 2" xfId="446"/>
    <cellStyle name="쉼표 [0] 2 6 2 4 2 2" xfId="943"/>
    <cellStyle name="쉼표 [0] 2 6 2 4 3" xfId="612"/>
    <cellStyle name="쉼표 [0] 2 6 2 4 4" xfId="778"/>
    <cellStyle name="쉼표 [0] 2 6 2 5" xfId="443"/>
    <cellStyle name="쉼표 [0] 2 6 2 5 2" xfId="940"/>
    <cellStyle name="쉼표 [0] 2 6 2 6" xfId="609"/>
    <cellStyle name="쉼표 [0] 2 6 2 7" xfId="775"/>
    <cellStyle name="쉼표 [0] 2 6 3" xfId="237"/>
    <cellStyle name="쉼표 [0] 2 6 3 2" xfId="447"/>
    <cellStyle name="쉼표 [0] 2 6 3 2 2" xfId="944"/>
    <cellStyle name="쉼표 [0] 2 6 3 3" xfId="613"/>
    <cellStyle name="쉼표 [0] 2 6 3 4" xfId="779"/>
    <cellStyle name="쉼표 [0] 2 6 4" xfId="238"/>
    <cellStyle name="쉼표 [0] 2 6 4 2" xfId="448"/>
    <cellStyle name="쉼표 [0] 2 6 4 2 2" xfId="945"/>
    <cellStyle name="쉼표 [0] 2 6 4 3" xfId="614"/>
    <cellStyle name="쉼표 [0] 2 6 4 4" xfId="780"/>
    <cellStyle name="쉼표 [0] 2 6 5" xfId="239"/>
    <cellStyle name="쉼표 [0] 2 6 5 2" xfId="449"/>
    <cellStyle name="쉼표 [0] 2 6 5 2 2" xfId="946"/>
    <cellStyle name="쉼표 [0] 2 6 5 3" xfId="615"/>
    <cellStyle name="쉼표 [0] 2 6 5 4" xfId="781"/>
    <cellStyle name="쉼표 [0] 2 6 6" xfId="442"/>
    <cellStyle name="쉼표 [0] 2 6 6 2" xfId="939"/>
    <cellStyle name="쉼표 [0] 2 6 7" xfId="608"/>
    <cellStyle name="쉼표 [0] 2 6 8" xfId="774"/>
    <cellStyle name="쉼표 [0] 2 7" xfId="240"/>
    <cellStyle name="쉼표 [0] 2 7 2" xfId="241"/>
    <cellStyle name="쉼표 [0] 2 7 2 2" xfId="451"/>
    <cellStyle name="쉼표 [0] 2 7 2 2 2" xfId="948"/>
    <cellStyle name="쉼표 [0] 2 7 2 3" xfId="617"/>
    <cellStyle name="쉼표 [0] 2 7 2 4" xfId="783"/>
    <cellStyle name="쉼표 [0] 2 7 3" xfId="242"/>
    <cellStyle name="쉼표 [0] 2 7 3 2" xfId="452"/>
    <cellStyle name="쉼표 [0] 2 7 3 2 2" xfId="949"/>
    <cellStyle name="쉼표 [0] 2 7 3 3" xfId="618"/>
    <cellStyle name="쉼표 [0] 2 7 3 4" xfId="784"/>
    <cellStyle name="쉼표 [0] 2 7 4" xfId="243"/>
    <cellStyle name="쉼표 [0] 2 7 4 2" xfId="453"/>
    <cellStyle name="쉼표 [0] 2 7 4 2 2" xfId="950"/>
    <cellStyle name="쉼표 [0] 2 7 4 3" xfId="619"/>
    <cellStyle name="쉼표 [0] 2 7 4 4" xfId="785"/>
    <cellStyle name="쉼표 [0] 2 7 5" xfId="450"/>
    <cellStyle name="쉼표 [0] 2 7 5 2" xfId="947"/>
    <cellStyle name="쉼표 [0] 2 7 6" xfId="616"/>
    <cellStyle name="쉼표 [0] 2 7 7" xfId="782"/>
    <cellStyle name="쉼표 [0] 2 8" xfId="244"/>
    <cellStyle name="쉼표 [0] 2 8 2" xfId="454"/>
    <cellStyle name="쉼표 [0] 2 8 2 2" xfId="951"/>
    <cellStyle name="쉼표 [0] 2 8 3" xfId="620"/>
    <cellStyle name="쉼표 [0] 2 8 4" xfId="786"/>
    <cellStyle name="쉼표 [0] 2 9" xfId="245"/>
    <cellStyle name="쉼표 [0] 2 9 2" xfId="455"/>
    <cellStyle name="쉼표 [0] 2 9 2 2" xfId="952"/>
    <cellStyle name="쉼표 [0] 2 9 3" xfId="621"/>
    <cellStyle name="쉼표 [0] 2 9 4" xfId="787"/>
    <cellStyle name="쉼표 [0] 3" xfId="246"/>
    <cellStyle name="쉼표 [0] 3 10" xfId="456"/>
    <cellStyle name="쉼표 [0] 3 10 2" xfId="953"/>
    <cellStyle name="쉼표 [0] 3 11" xfId="622"/>
    <cellStyle name="쉼표 [0] 3 12" xfId="788"/>
    <cellStyle name="쉼표 [0] 3 2" xfId="247"/>
    <cellStyle name="쉼표 [0] 3 2 2" xfId="248"/>
    <cellStyle name="쉼표 [0] 3 2 2 2" xfId="249"/>
    <cellStyle name="쉼표 [0] 3 2 2 2 2" xfId="459"/>
    <cellStyle name="쉼표 [0] 3 2 2 2 2 2" xfId="956"/>
    <cellStyle name="쉼표 [0] 3 2 2 2 3" xfId="625"/>
    <cellStyle name="쉼표 [0] 3 2 2 2 4" xfId="791"/>
    <cellStyle name="쉼표 [0] 3 2 2 3" xfId="250"/>
    <cellStyle name="쉼표 [0] 3 2 2 3 2" xfId="460"/>
    <cellStyle name="쉼표 [0] 3 2 2 3 2 2" xfId="957"/>
    <cellStyle name="쉼표 [0] 3 2 2 3 3" xfId="626"/>
    <cellStyle name="쉼표 [0] 3 2 2 3 4" xfId="792"/>
    <cellStyle name="쉼표 [0] 3 2 2 4" xfId="251"/>
    <cellStyle name="쉼표 [0] 3 2 2 4 2" xfId="461"/>
    <cellStyle name="쉼표 [0] 3 2 2 4 2 2" xfId="958"/>
    <cellStyle name="쉼표 [0] 3 2 2 4 3" xfId="627"/>
    <cellStyle name="쉼표 [0] 3 2 2 4 4" xfId="793"/>
    <cellStyle name="쉼표 [0] 3 2 2 5" xfId="458"/>
    <cellStyle name="쉼표 [0] 3 2 2 5 2" xfId="955"/>
    <cellStyle name="쉼표 [0] 3 2 2 6" xfId="624"/>
    <cellStyle name="쉼표 [0] 3 2 2 7" xfId="790"/>
    <cellStyle name="쉼표 [0] 3 2 3" xfId="252"/>
    <cellStyle name="쉼표 [0] 3 2 3 2" xfId="462"/>
    <cellStyle name="쉼표 [0] 3 2 3 2 2" xfId="959"/>
    <cellStyle name="쉼표 [0] 3 2 3 3" xfId="628"/>
    <cellStyle name="쉼표 [0] 3 2 3 4" xfId="794"/>
    <cellStyle name="쉼표 [0] 3 2 4" xfId="253"/>
    <cellStyle name="쉼표 [0] 3 2 4 2" xfId="463"/>
    <cellStyle name="쉼표 [0] 3 2 4 2 2" xfId="960"/>
    <cellStyle name="쉼표 [0] 3 2 4 3" xfId="629"/>
    <cellStyle name="쉼표 [0] 3 2 4 4" xfId="795"/>
    <cellStyle name="쉼표 [0] 3 2 5" xfId="254"/>
    <cellStyle name="쉼표 [0] 3 2 5 2" xfId="464"/>
    <cellStyle name="쉼표 [0] 3 2 5 2 2" xfId="961"/>
    <cellStyle name="쉼표 [0] 3 2 5 3" xfId="630"/>
    <cellStyle name="쉼표 [0] 3 2 5 4" xfId="796"/>
    <cellStyle name="쉼표 [0] 3 2 6" xfId="457"/>
    <cellStyle name="쉼표 [0] 3 2 6 2" xfId="954"/>
    <cellStyle name="쉼표 [0] 3 2 7" xfId="623"/>
    <cellStyle name="쉼표 [0] 3 2 8" xfId="789"/>
    <cellStyle name="쉼표 [0] 3 3" xfId="255"/>
    <cellStyle name="쉼표 [0] 3 3 2" xfId="256"/>
    <cellStyle name="쉼표 [0] 3 3 2 2" xfId="257"/>
    <cellStyle name="쉼표 [0] 3 3 2 2 2" xfId="467"/>
    <cellStyle name="쉼표 [0] 3 3 2 2 2 2" xfId="964"/>
    <cellStyle name="쉼표 [0] 3 3 2 2 3" xfId="633"/>
    <cellStyle name="쉼표 [0] 3 3 2 2 4" xfId="799"/>
    <cellStyle name="쉼표 [0] 3 3 2 3" xfId="258"/>
    <cellStyle name="쉼표 [0] 3 3 2 3 2" xfId="468"/>
    <cellStyle name="쉼표 [0] 3 3 2 3 2 2" xfId="965"/>
    <cellStyle name="쉼표 [0] 3 3 2 3 3" xfId="634"/>
    <cellStyle name="쉼표 [0] 3 3 2 3 4" xfId="800"/>
    <cellStyle name="쉼표 [0] 3 3 2 4" xfId="259"/>
    <cellStyle name="쉼표 [0] 3 3 2 4 2" xfId="469"/>
    <cellStyle name="쉼표 [0] 3 3 2 4 2 2" xfId="966"/>
    <cellStyle name="쉼표 [0] 3 3 2 4 3" xfId="635"/>
    <cellStyle name="쉼표 [0] 3 3 2 4 4" xfId="801"/>
    <cellStyle name="쉼표 [0] 3 3 2 5" xfId="466"/>
    <cellStyle name="쉼표 [0] 3 3 2 5 2" xfId="963"/>
    <cellStyle name="쉼표 [0] 3 3 2 6" xfId="632"/>
    <cellStyle name="쉼표 [0] 3 3 2 7" xfId="798"/>
    <cellStyle name="쉼표 [0] 3 3 3" xfId="260"/>
    <cellStyle name="쉼표 [0] 3 3 3 2" xfId="470"/>
    <cellStyle name="쉼표 [0] 3 3 3 2 2" xfId="967"/>
    <cellStyle name="쉼표 [0] 3 3 3 3" xfId="636"/>
    <cellStyle name="쉼표 [0] 3 3 3 4" xfId="802"/>
    <cellStyle name="쉼표 [0] 3 3 4" xfId="261"/>
    <cellStyle name="쉼표 [0] 3 3 4 2" xfId="471"/>
    <cellStyle name="쉼표 [0] 3 3 4 2 2" xfId="968"/>
    <cellStyle name="쉼표 [0] 3 3 4 3" xfId="637"/>
    <cellStyle name="쉼표 [0] 3 3 4 4" xfId="803"/>
    <cellStyle name="쉼표 [0] 3 3 5" xfId="262"/>
    <cellStyle name="쉼표 [0] 3 3 5 2" xfId="472"/>
    <cellStyle name="쉼표 [0] 3 3 5 2 2" xfId="969"/>
    <cellStyle name="쉼표 [0] 3 3 5 3" xfId="638"/>
    <cellStyle name="쉼표 [0] 3 3 5 4" xfId="804"/>
    <cellStyle name="쉼표 [0] 3 3 6" xfId="465"/>
    <cellStyle name="쉼표 [0] 3 3 6 2" xfId="962"/>
    <cellStyle name="쉼표 [0] 3 3 7" xfId="631"/>
    <cellStyle name="쉼표 [0] 3 3 8" xfId="797"/>
    <cellStyle name="쉼표 [0] 3 4" xfId="263"/>
    <cellStyle name="쉼표 [0] 3 4 2" xfId="264"/>
    <cellStyle name="쉼표 [0] 3 4 2 2" xfId="265"/>
    <cellStyle name="쉼표 [0] 3 4 2 2 2" xfId="475"/>
    <cellStyle name="쉼표 [0] 3 4 2 2 2 2" xfId="972"/>
    <cellStyle name="쉼표 [0] 3 4 2 2 3" xfId="641"/>
    <cellStyle name="쉼표 [0] 3 4 2 2 4" xfId="807"/>
    <cellStyle name="쉼표 [0] 3 4 2 3" xfId="266"/>
    <cellStyle name="쉼표 [0] 3 4 2 3 2" xfId="476"/>
    <cellStyle name="쉼표 [0] 3 4 2 3 2 2" xfId="973"/>
    <cellStyle name="쉼표 [0] 3 4 2 3 3" xfId="642"/>
    <cellStyle name="쉼표 [0] 3 4 2 3 4" xfId="808"/>
    <cellStyle name="쉼표 [0] 3 4 2 4" xfId="267"/>
    <cellStyle name="쉼표 [0] 3 4 2 4 2" xfId="477"/>
    <cellStyle name="쉼표 [0] 3 4 2 4 2 2" xfId="974"/>
    <cellStyle name="쉼표 [0] 3 4 2 4 3" xfId="643"/>
    <cellStyle name="쉼표 [0] 3 4 2 4 4" xfId="809"/>
    <cellStyle name="쉼표 [0] 3 4 2 5" xfId="474"/>
    <cellStyle name="쉼표 [0] 3 4 2 5 2" xfId="971"/>
    <cellStyle name="쉼표 [0] 3 4 2 6" xfId="640"/>
    <cellStyle name="쉼표 [0] 3 4 2 7" xfId="806"/>
    <cellStyle name="쉼표 [0] 3 4 3" xfId="268"/>
    <cellStyle name="쉼표 [0] 3 4 3 2" xfId="478"/>
    <cellStyle name="쉼표 [0] 3 4 3 2 2" xfId="975"/>
    <cellStyle name="쉼표 [0] 3 4 3 3" xfId="644"/>
    <cellStyle name="쉼표 [0] 3 4 3 4" xfId="810"/>
    <cellStyle name="쉼표 [0] 3 4 4" xfId="269"/>
    <cellStyle name="쉼표 [0] 3 4 4 2" xfId="479"/>
    <cellStyle name="쉼표 [0] 3 4 4 2 2" xfId="976"/>
    <cellStyle name="쉼표 [0] 3 4 4 3" xfId="645"/>
    <cellStyle name="쉼표 [0] 3 4 4 4" xfId="811"/>
    <cellStyle name="쉼표 [0] 3 4 5" xfId="270"/>
    <cellStyle name="쉼표 [0] 3 4 5 2" xfId="480"/>
    <cellStyle name="쉼표 [0] 3 4 5 2 2" xfId="977"/>
    <cellStyle name="쉼표 [0] 3 4 5 3" xfId="646"/>
    <cellStyle name="쉼표 [0] 3 4 5 4" xfId="812"/>
    <cellStyle name="쉼표 [0] 3 4 6" xfId="473"/>
    <cellStyle name="쉼표 [0] 3 4 6 2" xfId="970"/>
    <cellStyle name="쉼표 [0] 3 4 7" xfId="639"/>
    <cellStyle name="쉼표 [0] 3 4 8" xfId="805"/>
    <cellStyle name="쉼표 [0] 3 5" xfId="271"/>
    <cellStyle name="쉼표 [0] 3 5 2" xfId="272"/>
    <cellStyle name="쉼표 [0] 3 5 2 2" xfId="273"/>
    <cellStyle name="쉼표 [0] 3 5 2 2 2" xfId="483"/>
    <cellStyle name="쉼표 [0] 3 5 2 2 2 2" xfId="980"/>
    <cellStyle name="쉼표 [0] 3 5 2 2 3" xfId="649"/>
    <cellStyle name="쉼표 [0] 3 5 2 2 4" xfId="815"/>
    <cellStyle name="쉼표 [0] 3 5 2 3" xfId="274"/>
    <cellStyle name="쉼표 [0] 3 5 2 3 2" xfId="484"/>
    <cellStyle name="쉼표 [0] 3 5 2 3 2 2" xfId="981"/>
    <cellStyle name="쉼표 [0] 3 5 2 3 3" xfId="650"/>
    <cellStyle name="쉼표 [0] 3 5 2 3 4" xfId="816"/>
    <cellStyle name="쉼표 [0] 3 5 2 4" xfId="275"/>
    <cellStyle name="쉼표 [0] 3 5 2 4 2" xfId="485"/>
    <cellStyle name="쉼표 [0] 3 5 2 4 2 2" xfId="982"/>
    <cellStyle name="쉼표 [0] 3 5 2 4 3" xfId="651"/>
    <cellStyle name="쉼표 [0] 3 5 2 4 4" xfId="817"/>
    <cellStyle name="쉼표 [0] 3 5 2 5" xfId="482"/>
    <cellStyle name="쉼표 [0] 3 5 2 5 2" xfId="979"/>
    <cellStyle name="쉼표 [0] 3 5 2 6" xfId="648"/>
    <cellStyle name="쉼표 [0] 3 5 2 7" xfId="814"/>
    <cellStyle name="쉼표 [0] 3 5 3" xfId="276"/>
    <cellStyle name="쉼표 [0] 3 5 3 2" xfId="486"/>
    <cellStyle name="쉼표 [0] 3 5 3 2 2" xfId="983"/>
    <cellStyle name="쉼표 [0] 3 5 3 3" xfId="652"/>
    <cellStyle name="쉼표 [0] 3 5 3 4" xfId="818"/>
    <cellStyle name="쉼표 [0] 3 5 4" xfId="277"/>
    <cellStyle name="쉼표 [0] 3 5 4 2" xfId="487"/>
    <cellStyle name="쉼표 [0] 3 5 4 2 2" xfId="984"/>
    <cellStyle name="쉼표 [0] 3 5 4 3" xfId="653"/>
    <cellStyle name="쉼표 [0] 3 5 4 4" xfId="819"/>
    <cellStyle name="쉼표 [0] 3 5 5" xfId="278"/>
    <cellStyle name="쉼표 [0] 3 5 5 2" xfId="488"/>
    <cellStyle name="쉼표 [0] 3 5 5 2 2" xfId="985"/>
    <cellStyle name="쉼표 [0] 3 5 5 3" xfId="654"/>
    <cellStyle name="쉼표 [0] 3 5 5 4" xfId="820"/>
    <cellStyle name="쉼표 [0] 3 5 6" xfId="481"/>
    <cellStyle name="쉼표 [0] 3 5 6 2" xfId="978"/>
    <cellStyle name="쉼표 [0] 3 5 7" xfId="647"/>
    <cellStyle name="쉼표 [0] 3 5 8" xfId="813"/>
    <cellStyle name="쉼표 [0] 3 6" xfId="279"/>
    <cellStyle name="쉼표 [0] 3 6 2" xfId="280"/>
    <cellStyle name="쉼표 [0] 3 6 2 2" xfId="490"/>
    <cellStyle name="쉼표 [0] 3 6 2 2 2" xfId="987"/>
    <cellStyle name="쉼표 [0] 3 6 2 3" xfId="656"/>
    <cellStyle name="쉼표 [0] 3 6 2 4" xfId="822"/>
    <cellStyle name="쉼표 [0] 3 6 3" xfId="281"/>
    <cellStyle name="쉼표 [0] 3 6 3 2" xfId="491"/>
    <cellStyle name="쉼표 [0] 3 6 3 2 2" xfId="988"/>
    <cellStyle name="쉼표 [0] 3 6 3 3" xfId="657"/>
    <cellStyle name="쉼표 [0] 3 6 3 4" xfId="823"/>
    <cellStyle name="쉼표 [0] 3 6 4" xfId="282"/>
    <cellStyle name="쉼표 [0] 3 6 4 2" xfId="492"/>
    <cellStyle name="쉼표 [0] 3 6 4 2 2" xfId="989"/>
    <cellStyle name="쉼표 [0] 3 6 4 3" xfId="658"/>
    <cellStyle name="쉼표 [0] 3 6 4 4" xfId="824"/>
    <cellStyle name="쉼표 [0] 3 6 5" xfId="489"/>
    <cellStyle name="쉼표 [0] 3 6 5 2" xfId="986"/>
    <cellStyle name="쉼표 [0] 3 6 6" xfId="655"/>
    <cellStyle name="쉼표 [0] 3 6 7" xfId="821"/>
    <cellStyle name="쉼표 [0] 3 7" xfId="283"/>
    <cellStyle name="쉼표 [0] 3 7 2" xfId="493"/>
    <cellStyle name="쉼표 [0] 3 7 2 2" xfId="990"/>
    <cellStyle name="쉼표 [0] 3 7 3" xfId="659"/>
    <cellStyle name="쉼표 [0] 3 7 4" xfId="825"/>
    <cellStyle name="쉼표 [0] 3 8" xfId="284"/>
    <cellStyle name="쉼표 [0] 3 8 2" xfId="494"/>
    <cellStyle name="쉼표 [0] 3 8 2 2" xfId="991"/>
    <cellStyle name="쉼표 [0] 3 8 3" xfId="660"/>
    <cellStyle name="쉼표 [0] 3 8 4" xfId="826"/>
    <cellStyle name="쉼표 [0] 3 9" xfId="285"/>
    <cellStyle name="쉼표 [0] 3 9 2" xfId="495"/>
    <cellStyle name="쉼표 [0] 3 9 2 2" xfId="992"/>
    <cellStyle name="쉼표 [0] 3 9 3" xfId="661"/>
    <cellStyle name="쉼표 [0] 3 9 4" xfId="827"/>
    <cellStyle name="쉼표 [0] 4" xfId="286"/>
    <cellStyle name="쉼표 [0] 5" xfId="287"/>
    <cellStyle name="쉼표 [0] 6" xfId="288"/>
    <cellStyle name="쉼표 [0] 8" xfId="289"/>
    <cellStyle name="쉼표 [0] 9" xfId="290"/>
    <cellStyle name="쉼표 [0]_57.친환경농산물인증현황 2 2" xfId="662"/>
    <cellStyle name="쉼표 [0]_통계(배수정)xls(1)" xfId="291"/>
    <cellStyle name="스타일 1" xfId="292"/>
    <cellStyle name="연결된 셀" xfId="293" builtinId="24" customBuiltin="1"/>
    <cellStyle name="요약" xfId="294" builtinId="25" customBuiltin="1"/>
    <cellStyle name="입력" xfId="295" builtinId="20" customBuiltin="1"/>
    <cellStyle name="자리수" xfId="296"/>
    <cellStyle name="자리수0" xfId="297"/>
    <cellStyle name="작은제목" xfId="298"/>
    <cellStyle name="제목" xfId="299" builtinId="15" customBuiltin="1"/>
    <cellStyle name="제목 1" xfId="300" builtinId="16" customBuiltin="1"/>
    <cellStyle name="제목 2" xfId="301" builtinId="17" customBuiltin="1"/>
    <cellStyle name="제목 3" xfId="302" builtinId="18" customBuiltin="1"/>
    <cellStyle name="제목 4" xfId="303" builtinId="19" customBuiltin="1"/>
    <cellStyle name="좋음" xfId="304" builtinId="26" customBuiltin="1"/>
    <cellStyle name="출력" xfId="305" builtinId="21" customBuiltin="1"/>
    <cellStyle name="콤마 [0]" xfId="306"/>
    <cellStyle name="콤마 [0] 10" xfId="496"/>
    <cellStyle name="콤마 [0] 10 2" xfId="993"/>
    <cellStyle name="콤마 [0] 11" xfId="663"/>
    <cellStyle name="콤마 [0] 12" xfId="828"/>
    <cellStyle name="콤마 [0] 2" xfId="307"/>
    <cellStyle name="콤마 [0] 2 2" xfId="308"/>
    <cellStyle name="콤마 [0] 2 2 2" xfId="309"/>
    <cellStyle name="콤마 [0] 2 2 2 2" xfId="499"/>
    <cellStyle name="콤마 [0] 2 2 2 2 2" xfId="996"/>
    <cellStyle name="콤마 [0] 2 2 2 3" xfId="666"/>
    <cellStyle name="콤마 [0] 2 2 2 4" xfId="831"/>
    <cellStyle name="콤마 [0] 2 2 3" xfId="310"/>
    <cellStyle name="콤마 [0] 2 2 3 2" xfId="500"/>
    <cellStyle name="콤마 [0] 2 2 3 2 2" xfId="997"/>
    <cellStyle name="콤마 [0] 2 2 3 3" xfId="667"/>
    <cellStyle name="콤마 [0] 2 2 3 4" xfId="832"/>
    <cellStyle name="콤마 [0] 2 2 4" xfId="311"/>
    <cellStyle name="콤마 [0] 2 2 4 2" xfId="501"/>
    <cellStyle name="콤마 [0] 2 2 4 2 2" xfId="998"/>
    <cellStyle name="콤마 [0] 2 2 4 3" xfId="668"/>
    <cellStyle name="콤마 [0] 2 2 4 4" xfId="833"/>
    <cellStyle name="콤마 [0] 2 2 5" xfId="498"/>
    <cellStyle name="콤마 [0] 2 2 5 2" xfId="995"/>
    <cellStyle name="콤마 [0] 2 2 6" xfId="665"/>
    <cellStyle name="콤마 [0] 2 2 7" xfId="830"/>
    <cellStyle name="콤마 [0] 2 3" xfId="312"/>
    <cellStyle name="콤마 [0] 2 3 2" xfId="502"/>
    <cellStyle name="콤마 [0] 2 3 2 2" xfId="999"/>
    <cellStyle name="콤마 [0] 2 3 3" xfId="669"/>
    <cellStyle name="콤마 [0] 2 3 4" xfId="834"/>
    <cellStyle name="콤마 [0] 2 4" xfId="313"/>
    <cellStyle name="콤마 [0] 2 4 2" xfId="503"/>
    <cellStyle name="콤마 [0] 2 4 2 2" xfId="1000"/>
    <cellStyle name="콤마 [0] 2 4 3" xfId="670"/>
    <cellStyle name="콤마 [0] 2 4 4" xfId="835"/>
    <cellStyle name="콤마 [0] 2 5" xfId="314"/>
    <cellStyle name="콤마 [0] 2 5 2" xfId="504"/>
    <cellStyle name="콤마 [0] 2 5 2 2" xfId="1001"/>
    <cellStyle name="콤마 [0] 2 5 3" xfId="671"/>
    <cellStyle name="콤마 [0] 2 5 4" xfId="836"/>
    <cellStyle name="콤마 [0] 2 6" xfId="497"/>
    <cellStyle name="콤마 [0] 2 6 2" xfId="994"/>
    <cellStyle name="콤마 [0] 2 7" xfId="664"/>
    <cellStyle name="콤마 [0] 2 8" xfId="829"/>
    <cellStyle name="콤마 [0] 3" xfId="315"/>
    <cellStyle name="콤마 [0] 3 2" xfId="316"/>
    <cellStyle name="콤마 [0] 3 2 2" xfId="317"/>
    <cellStyle name="콤마 [0] 3 2 2 2" xfId="507"/>
    <cellStyle name="콤마 [0] 3 2 2 2 2" xfId="1004"/>
    <cellStyle name="콤마 [0] 3 2 2 3" xfId="674"/>
    <cellStyle name="콤마 [0] 3 2 2 4" xfId="839"/>
    <cellStyle name="콤마 [0] 3 2 3" xfId="318"/>
    <cellStyle name="콤마 [0] 3 2 3 2" xfId="508"/>
    <cellStyle name="콤마 [0] 3 2 3 2 2" xfId="1005"/>
    <cellStyle name="콤마 [0] 3 2 3 3" xfId="675"/>
    <cellStyle name="콤마 [0] 3 2 3 4" xfId="840"/>
    <cellStyle name="콤마 [0] 3 2 4" xfId="319"/>
    <cellStyle name="콤마 [0] 3 2 4 2" xfId="509"/>
    <cellStyle name="콤마 [0] 3 2 4 2 2" xfId="1006"/>
    <cellStyle name="콤마 [0] 3 2 4 3" xfId="676"/>
    <cellStyle name="콤마 [0] 3 2 4 4" xfId="841"/>
    <cellStyle name="콤마 [0] 3 2 5" xfId="506"/>
    <cellStyle name="콤마 [0] 3 2 5 2" xfId="1003"/>
    <cellStyle name="콤마 [0] 3 2 6" xfId="673"/>
    <cellStyle name="콤마 [0] 3 2 7" xfId="838"/>
    <cellStyle name="콤마 [0] 3 3" xfId="320"/>
    <cellStyle name="콤마 [0] 3 3 2" xfId="510"/>
    <cellStyle name="콤마 [0] 3 3 2 2" xfId="1007"/>
    <cellStyle name="콤마 [0] 3 3 3" xfId="677"/>
    <cellStyle name="콤마 [0] 3 3 4" xfId="842"/>
    <cellStyle name="콤마 [0] 3 4" xfId="321"/>
    <cellStyle name="콤마 [0] 3 4 2" xfId="511"/>
    <cellStyle name="콤마 [0] 3 4 2 2" xfId="1008"/>
    <cellStyle name="콤마 [0] 3 4 3" xfId="678"/>
    <cellStyle name="콤마 [0] 3 4 4" xfId="843"/>
    <cellStyle name="콤마 [0] 3 5" xfId="322"/>
    <cellStyle name="콤마 [0] 3 5 2" xfId="512"/>
    <cellStyle name="콤마 [0] 3 5 2 2" xfId="1009"/>
    <cellStyle name="콤마 [0] 3 5 3" xfId="679"/>
    <cellStyle name="콤마 [0] 3 5 4" xfId="844"/>
    <cellStyle name="콤마 [0] 3 6" xfId="505"/>
    <cellStyle name="콤마 [0] 3 6 2" xfId="1002"/>
    <cellStyle name="콤마 [0] 3 7" xfId="672"/>
    <cellStyle name="콤마 [0] 3 8" xfId="837"/>
    <cellStyle name="콤마 [0] 4" xfId="323"/>
    <cellStyle name="콤마 [0] 4 2" xfId="324"/>
    <cellStyle name="콤마 [0] 4 2 2" xfId="325"/>
    <cellStyle name="콤마 [0] 4 2 2 2" xfId="515"/>
    <cellStyle name="콤마 [0] 4 2 2 2 2" xfId="1012"/>
    <cellStyle name="콤마 [0] 4 2 2 3" xfId="682"/>
    <cellStyle name="콤마 [0] 4 2 2 4" xfId="847"/>
    <cellStyle name="콤마 [0] 4 2 3" xfId="326"/>
    <cellStyle name="콤마 [0] 4 2 3 2" xfId="516"/>
    <cellStyle name="콤마 [0] 4 2 3 2 2" xfId="1013"/>
    <cellStyle name="콤마 [0] 4 2 3 3" xfId="683"/>
    <cellStyle name="콤마 [0] 4 2 3 4" xfId="848"/>
    <cellStyle name="콤마 [0] 4 2 4" xfId="327"/>
    <cellStyle name="콤마 [0] 4 2 4 2" xfId="517"/>
    <cellStyle name="콤마 [0] 4 2 4 2 2" xfId="1014"/>
    <cellStyle name="콤마 [0] 4 2 4 3" xfId="684"/>
    <cellStyle name="콤마 [0] 4 2 4 4" xfId="849"/>
    <cellStyle name="콤마 [0] 4 2 5" xfId="514"/>
    <cellStyle name="콤마 [0] 4 2 5 2" xfId="1011"/>
    <cellStyle name="콤마 [0] 4 2 6" xfId="681"/>
    <cellStyle name="콤마 [0] 4 2 7" xfId="846"/>
    <cellStyle name="콤마 [0] 4 3" xfId="328"/>
    <cellStyle name="콤마 [0] 4 3 2" xfId="518"/>
    <cellStyle name="콤마 [0] 4 3 2 2" xfId="1015"/>
    <cellStyle name="콤마 [0] 4 3 3" xfId="685"/>
    <cellStyle name="콤마 [0] 4 3 4" xfId="850"/>
    <cellStyle name="콤마 [0] 4 4" xfId="329"/>
    <cellStyle name="콤마 [0] 4 4 2" xfId="519"/>
    <cellStyle name="콤마 [0] 4 4 2 2" xfId="1016"/>
    <cellStyle name="콤마 [0] 4 4 3" xfId="686"/>
    <cellStyle name="콤마 [0] 4 4 4" xfId="851"/>
    <cellStyle name="콤마 [0] 4 5" xfId="330"/>
    <cellStyle name="콤마 [0] 4 5 2" xfId="520"/>
    <cellStyle name="콤마 [0] 4 5 2 2" xfId="1017"/>
    <cellStyle name="콤마 [0] 4 5 3" xfId="687"/>
    <cellStyle name="콤마 [0] 4 5 4" xfId="852"/>
    <cellStyle name="콤마 [0] 4 6" xfId="513"/>
    <cellStyle name="콤마 [0] 4 6 2" xfId="1010"/>
    <cellStyle name="콤마 [0] 4 7" xfId="680"/>
    <cellStyle name="콤마 [0] 4 8" xfId="845"/>
    <cellStyle name="콤마 [0] 5" xfId="331"/>
    <cellStyle name="콤마 [0] 5 2" xfId="332"/>
    <cellStyle name="콤마 [0] 5 2 2" xfId="333"/>
    <cellStyle name="콤마 [0] 5 2 2 2" xfId="523"/>
    <cellStyle name="콤마 [0] 5 2 2 2 2" xfId="1020"/>
    <cellStyle name="콤마 [0] 5 2 2 3" xfId="690"/>
    <cellStyle name="콤마 [0] 5 2 2 4" xfId="855"/>
    <cellStyle name="콤마 [0] 5 2 3" xfId="334"/>
    <cellStyle name="콤마 [0] 5 2 3 2" xfId="524"/>
    <cellStyle name="콤마 [0] 5 2 3 2 2" xfId="1021"/>
    <cellStyle name="콤마 [0] 5 2 3 3" xfId="691"/>
    <cellStyle name="콤마 [0] 5 2 3 4" xfId="856"/>
    <cellStyle name="콤마 [0] 5 2 4" xfId="335"/>
    <cellStyle name="콤마 [0] 5 2 4 2" xfId="525"/>
    <cellStyle name="콤마 [0] 5 2 4 2 2" xfId="1022"/>
    <cellStyle name="콤마 [0] 5 2 4 3" xfId="692"/>
    <cellStyle name="콤마 [0] 5 2 4 4" xfId="857"/>
    <cellStyle name="콤마 [0] 5 2 5" xfId="522"/>
    <cellStyle name="콤마 [0] 5 2 5 2" xfId="1019"/>
    <cellStyle name="콤마 [0] 5 2 6" xfId="689"/>
    <cellStyle name="콤마 [0] 5 2 7" xfId="854"/>
    <cellStyle name="콤마 [0] 5 3" xfId="336"/>
    <cellStyle name="콤마 [0] 5 3 2" xfId="526"/>
    <cellStyle name="콤마 [0] 5 3 2 2" xfId="1023"/>
    <cellStyle name="콤마 [0] 5 3 3" xfId="693"/>
    <cellStyle name="콤마 [0] 5 3 4" xfId="858"/>
    <cellStyle name="콤마 [0] 5 4" xfId="337"/>
    <cellStyle name="콤마 [0] 5 4 2" xfId="527"/>
    <cellStyle name="콤마 [0] 5 4 2 2" xfId="1024"/>
    <cellStyle name="콤마 [0] 5 4 3" xfId="694"/>
    <cellStyle name="콤마 [0] 5 4 4" xfId="859"/>
    <cellStyle name="콤마 [0] 5 5" xfId="338"/>
    <cellStyle name="콤마 [0] 5 5 2" xfId="528"/>
    <cellStyle name="콤마 [0] 5 5 2 2" xfId="1025"/>
    <cellStyle name="콤마 [0] 5 5 3" xfId="695"/>
    <cellStyle name="콤마 [0] 5 5 4" xfId="860"/>
    <cellStyle name="콤마 [0] 5 6" xfId="521"/>
    <cellStyle name="콤마 [0] 5 6 2" xfId="1018"/>
    <cellStyle name="콤마 [0] 5 7" xfId="688"/>
    <cellStyle name="콤마 [0] 5 8" xfId="853"/>
    <cellStyle name="콤마 [0] 6" xfId="339"/>
    <cellStyle name="콤마 [0] 6 2" xfId="340"/>
    <cellStyle name="콤마 [0] 6 2 2" xfId="530"/>
    <cellStyle name="콤마 [0] 6 2 2 2" xfId="1027"/>
    <cellStyle name="콤마 [0] 6 2 3" xfId="697"/>
    <cellStyle name="콤마 [0] 6 2 4" xfId="862"/>
    <cellStyle name="콤마 [0] 6 3" xfId="341"/>
    <cellStyle name="콤마 [0] 6 3 2" xfId="531"/>
    <cellStyle name="콤마 [0] 6 3 2 2" xfId="1028"/>
    <cellStyle name="콤마 [0] 6 3 3" xfId="698"/>
    <cellStyle name="콤마 [0] 6 3 4" xfId="863"/>
    <cellStyle name="콤마 [0] 6 4" xfId="342"/>
    <cellStyle name="콤마 [0] 6 4 2" xfId="532"/>
    <cellStyle name="콤마 [0] 6 4 2 2" xfId="1029"/>
    <cellStyle name="콤마 [0] 6 4 3" xfId="699"/>
    <cellStyle name="콤마 [0] 6 4 4" xfId="864"/>
    <cellStyle name="콤마 [0] 6 5" xfId="529"/>
    <cellStyle name="콤마 [0] 6 5 2" xfId="1026"/>
    <cellStyle name="콤마 [0] 6 6" xfId="696"/>
    <cellStyle name="콤마 [0] 6 7" xfId="861"/>
    <cellStyle name="콤마 [0] 7" xfId="343"/>
    <cellStyle name="콤마 [0] 7 2" xfId="533"/>
    <cellStyle name="콤마 [0] 7 2 2" xfId="1030"/>
    <cellStyle name="콤마 [0] 7 3" xfId="700"/>
    <cellStyle name="콤마 [0] 7 4" xfId="865"/>
    <cellStyle name="콤마 [0] 8" xfId="344"/>
    <cellStyle name="콤마 [0] 8 2" xfId="534"/>
    <cellStyle name="콤마 [0] 8 2 2" xfId="1031"/>
    <cellStyle name="콤마 [0] 8 3" xfId="701"/>
    <cellStyle name="콤마 [0] 8 4" xfId="866"/>
    <cellStyle name="콤마 [0] 9" xfId="345"/>
    <cellStyle name="콤마 [0] 9 2" xfId="535"/>
    <cellStyle name="콤마 [0] 9 2 2" xfId="1032"/>
    <cellStyle name="콤마 [0] 9 3" xfId="702"/>
    <cellStyle name="콤마 [0] 9 4" xfId="867"/>
    <cellStyle name="콤마 [0]_2.주민등록인구" xfId="346"/>
    <cellStyle name="콤마 [0]_35.사방사업" xfId="347"/>
    <cellStyle name="콤마_ 견적기준 FLOW " xfId="348"/>
    <cellStyle name="큰제목" xfId="349"/>
    <cellStyle name="테두리(실선)" xfId="350"/>
    <cellStyle name="퍼센트" xfId="351"/>
    <cellStyle name="표준" xfId="0" builtinId="0"/>
    <cellStyle name="표준 2" xfId="352"/>
    <cellStyle name="표준 2 2" xfId="353"/>
    <cellStyle name="표준 2 3" xfId="369"/>
    <cellStyle name="표준 3" xfId="354"/>
    <cellStyle name="표준 4" xfId="355"/>
    <cellStyle name="표준_03인구" xfId="356"/>
    <cellStyle name="표준_06농업" xfId="357"/>
    <cellStyle name="표준_08전기" xfId="358"/>
    <cellStyle name="표준_2009 - 6-2)농림 수산업" xfId="359"/>
    <cellStyle name="표준_6농림수산업" xfId="360"/>
    <cellStyle name="표준_6농림수산업1" xfId="361"/>
    <cellStyle name="표준_kc-elec system check list" xfId="362"/>
    <cellStyle name="표준_농가및농가인구" xfId="363"/>
    <cellStyle name="표준_농업기반과" xfId="364"/>
    <cellStyle name="표준_농업용기구및기계보유 " xfId="365"/>
    <cellStyle name="합산" xfId="366"/>
    <cellStyle name="화폐기호" xfId="367"/>
    <cellStyle name="화폐기호0" xfId="3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" name="Text 6"/>
        <xdr:cNvSpPr txBox="1">
          <a:spLocks noChangeArrowheads="1"/>
        </xdr:cNvSpPr>
      </xdr:nvSpPr>
      <xdr:spPr bwMode="auto">
        <a:xfrm>
          <a:off x="4105275" y="17240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3" name="Text 7"/>
        <xdr:cNvSpPr txBox="1">
          <a:spLocks noChangeArrowheads="1"/>
        </xdr:cNvSpPr>
      </xdr:nvSpPr>
      <xdr:spPr bwMode="auto">
        <a:xfrm>
          <a:off x="4105275" y="17240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논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4105275" y="17240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밭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5" name="Text 16"/>
        <xdr:cNvSpPr txBox="1">
          <a:spLocks noChangeArrowheads="1"/>
        </xdr:cNvSpPr>
      </xdr:nvSpPr>
      <xdr:spPr bwMode="auto">
        <a:xfrm>
          <a:off x="4105275" y="17240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6" name="Text 17"/>
        <xdr:cNvSpPr txBox="1">
          <a:spLocks noChangeArrowheads="1"/>
        </xdr:cNvSpPr>
      </xdr:nvSpPr>
      <xdr:spPr bwMode="auto">
        <a:xfrm>
          <a:off x="4105275" y="17240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6"/>
        <xdr:cNvSpPr txBox="1">
          <a:spLocks noChangeArrowheads="1"/>
        </xdr:cNvSpPr>
      </xdr:nvSpPr>
      <xdr:spPr bwMode="auto">
        <a:xfrm>
          <a:off x="410527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7"/>
        <xdr:cNvSpPr txBox="1">
          <a:spLocks noChangeArrowheads="1"/>
        </xdr:cNvSpPr>
      </xdr:nvSpPr>
      <xdr:spPr bwMode="auto">
        <a:xfrm>
          <a:off x="410527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논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9" name="Text 8"/>
        <xdr:cNvSpPr txBox="1">
          <a:spLocks noChangeArrowheads="1"/>
        </xdr:cNvSpPr>
      </xdr:nvSpPr>
      <xdr:spPr bwMode="auto">
        <a:xfrm>
          <a:off x="410527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밭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16"/>
        <xdr:cNvSpPr txBox="1">
          <a:spLocks noChangeArrowheads="1"/>
        </xdr:cNvSpPr>
      </xdr:nvSpPr>
      <xdr:spPr bwMode="auto">
        <a:xfrm>
          <a:off x="410527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1" name="Text 17"/>
        <xdr:cNvSpPr txBox="1">
          <a:spLocks noChangeArrowheads="1"/>
        </xdr:cNvSpPr>
      </xdr:nvSpPr>
      <xdr:spPr bwMode="auto">
        <a:xfrm>
          <a:off x="410527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23248" name="Line 1"/>
        <xdr:cNvSpPr>
          <a:spLocks noChangeShapeType="1"/>
        </xdr:cNvSpPr>
      </xdr:nvSpPr>
      <xdr:spPr bwMode="auto">
        <a:xfrm>
          <a:off x="6791325" y="0"/>
          <a:ext cx="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23249" name="Line 3"/>
        <xdr:cNvSpPr>
          <a:spLocks noChangeShapeType="1"/>
        </xdr:cNvSpPr>
      </xdr:nvSpPr>
      <xdr:spPr bwMode="auto">
        <a:xfrm>
          <a:off x="6791325" y="0"/>
          <a:ext cx="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43" name="Text 6"/>
        <xdr:cNvSpPr txBox="1">
          <a:spLocks noChangeArrowheads="1"/>
        </xdr:cNvSpPr>
      </xdr:nvSpPr>
      <xdr:spPr bwMode="auto">
        <a:xfrm>
          <a:off x="5972175" y="91535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44" name="Text 7"/>
        <xdr:cNvSpPr txBox="1">
          <a:spLocks noChangeArrowheads="1"/>
        </xdr:cNvSpPr>
      </xdr:nvSpPr>
      <xdr:spPr bwMode="auto">
        <a:xfrm>
          <a:off x="5972175" y="91535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논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45" name="Text 8"/>
        <xdr:cNvSpPr txBox="1">
          <a:spLocks noChangeArrowheads="1"/>
        </xdr:cNvSpPr>
      </xdr:nvSpPr>
      <xdr:spPr bwMode="auto">
        <a:xfrm>
          <a:off x="5972175" y="91535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밭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46" name="Text 16"/>
        <xdr:cNvSpPr txBox="1">
          <a:spLocks noChangeArrowheads="1"/>
        </xdr:cNvSpPr>
      </xdr:nvSpPr>
      <xdr:spPr bwMode="auto">
        <a:xfrm>
          <a:off x="5972175" y="91535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47" name="Text 17"/>
        <xdr:cNvSpPr txBox="1">
          <a:spLocks noChangeArrowheads="1"/>
        </xdr:cNvSpPr>
      </xdr:nvSpPr>
      <xdr:spPr bwMode="auto">
        <a:xfrm>
          <a:off x="5972175" y="91535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19050</xdr:rowOff>
    </xdr:from>
    <xdr:to>
      <xdr:col>7</xdr:col>
      <xdr:colOff>0</xdr:colOff>
      <xdr:row>7</xdr:row>
      <xdr:rowOff>180975</xdr:rowOff>
    </xdr:to>
    <xdr:sp macro="" textlink="">
      <xdr:nvSpPr>
        <xdr:cNvPr id="57345" name="Text 6"/>
        <xdr:cNvSpPr txBox="1">
          <a:spLocks noChangeArrowheads="1"/>
        </xdr:cNvSpPr>
      </xdr:nvSpPr>
      <xdr:spPr bwMode="auto">
        <a:xfrm>
          <a:off x="4733925" y="1438275"/>
          <a:ext cx="0" cy="542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57346" name="Text 7"/>
        <xdr:cNvSpPr txBox="1">
          <a:spLocks noChangeArrowheads="1"/>
        </xdr:cNvSpPr>
      </xdr:nvSpPr>
      <xdr:spPr bwMode="auto">
        <a:xfrm>
          <a:off x="4733925" y="51911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7</xdr:col>
      <xdr:colOff>0</xdr:colOff>
      <xdr:row>6</xdr:row>
      <xdr:rowOff>19050</xdr:rowOff>
    </xdr:from>
    <xdr:to>
      <xdr:col>7</xdr:col>
      <xdr:colOff>0</xdr:colOff>
      <xdr:row>7</xdr:row>
      <xdr:rowOff>171450</xdr:rowOff>
    </xdr:to>
    <xdr:sp macro="" textlink="">
      <xdr:nvSpPr>
        <xdr:cNvPr id="57347" name="Text 8"/>
        <xdr:cNvSpPr txBox="1">
          <a:spLocks noChangeArrowheads="1"/>
        </xdr:cNvSpPr>
      </xdr:nvSpPr>
      <xdr:spPr bwMode="auto">
        <a:xfrm>
          <a:off x="4733925" y="1438275"/>
          <a:ext cx="0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57348" name="Text 9"/>
        <xdr:cNvSpPr txBox="1">
          <a:spLocks noChangeArrowheads="1"/>
        </xdr:cNvSpPr>
      </xdr:nvSpPr>
      <xdr:spPr bwMode="auto">
        <a:xfrm>
          <a:off x="4733925" y="51911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7349" name="Text 7"/>
        <xdr:cNvSpPr txBox="1">
          <a:spLocks noChangeArrowheads="1"/>
        </xdr:cNvSpPr>
      </xdr:nvSpPr>
      <xdr:spPr bwMode="auto">
        <a:xfrm>
          <a:off x="6019800" y="51911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57350" name="Text 9"/>
        <xdr:cNvSpPr txBox="1">
          <a:spLocks noChangeArrowheads="1"/>
        </xdr:cNvSpPr>
      </xdr:nvSpPr>
      <xdr:spPr bwMode="auto">
        <a:xfrm>
          <a:off x="6019800" y="51911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19050</xdr:rowOff>
    </xdr:from>
    <xdr:to>
      <xdr:col>3</xdr:col>
      <xdr:colOff>0</xdr:colOff>
      <xdr:row>7</xdr:row>
      <xdr:rowOff>0</xdr:rowOff>
    </xdr:to>
    <xdr:sp macro="" textlink="">
      <xdr:nvSpPr>
        <xdr:cNvPr id="71683" name="Text 7"/>
        <xdr:cNvSpPr txBox="1">
          <a:spLocks noChangeArrowheads="1"/>
        </xdr:cNvSpPr>
      </xdr:nvSpPr>
      <xdr:spPr bwMode="auto">
        <a:xfrm>
          <a:off x="5981700" y="1295400"/>
          <a:ext cx="0" cy="561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3</xdr:col>
      <xdr:colOff>0</xdr:colOff>
      <xdr:row>6</xdr:row>
      <xdr:rowOff>19050</xdr:rowOff>
    </xdr:from>
    <xdr:to>
      <xdr:col>3</xdr:col>
      <xdr:colOff>0</xdr:colOff>
      <xdr:row>7</xdr:row>
      <xdr:rowOff>0</xdr:rowOff>
    </xdr:to>
    <xdr:sp macro="" textlink="">
      <xdr:nvSpPr>
        <xdr:cNvPr id="71684" name="Text 9"/>
        <xdr:cNvSpPr txBox="1">
          <a:spLocks noChangeArrowheads="1"/>
        </xdr:cNvSpPr>
      </xdr:nvSpPr>
      <xdr:spPr bwMode="auto">
        <a:xfrm>
          <a:off x="5981700" y="1295400"/>
          <a:ext cx="0" cy="561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6</xdr:col>
      <xdr:colOff>0</xdr:colOff>
      <xdr:row>5</xdr:row>
      <xdr:rowOff>133350</xdr:rowOff>
    </xdr:from>
    <xdr:to>
      <xdr:col>6</xdr:col>
      <xdr:colOff>0</xdr:colOff>
      <xdr:row>6</xdr:row>
      <xdr:rowOff>485775</xdr:rowOff>
    </xdr:to>
    <xdr:sp macro="" textlink="">
      <xdr:nvSpPr>
        <xdr:cNvPr id="8" name="Text 7"/>
        <xdr:cNvSpPr txBox="1">
          <a:spLocks noChangeArrowheads="1"/>
        </xdr:cNvSpPr>
      </xdr:nvSpPr>
      <xdr:spPr bwMode="auto">
        <a:xfrm>
          <a:off x="4181475" y="1390650"/>
          <a:ext cx="0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6</xdr:col>
      <xdr:colOff>0</xdr:colOff>
      <xdr:row>6</xdr:row>
      <xdr:rowOff>19050</xdr:rowOff>
    </xdr:from>
    <xdr:to>
      <xdr:col>6</xdr:col>
      <xdr:colOff>0</xdr:colOff>
      <xdr:row>7</xdr:row>
      <xdr:rowOff>0</xdr:rowOff>
    </xdr:to>
    <xdr:sp macro="" textlink="">
      <xdr:nvSpPr>
        <xdr:cNvPr id="9" name="Text 9"/>
        <xdr:cNvSpPr txBox="1">
          <a:spLocks noChangeArrowheads="1"/>
        </xdr:cNvSpPr>
      </xdr:nvSpPr>
      <xdr:spPr bwMode="auto">
        <a:xfrm>
          <a:off x="3495675" y="5305425"/>
          <a:ext cx="0" cy="552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15</xdr:row>
      <xdr:rowOff>0</xdr:rowOff>
    </xdr:from>
    <xdr:to>
      <xdr:col>2</xdr:col>
      <xdr:colOff>371475</xdr:colOff>
      <xdr:row>15</xdr:row>
      <xdr:rowOff>0</xdr:rowOff>
    </xdr:to>
    <xdr:sp macro="" textlink="">
      <xdr:nvSpPr>
        <xdr:cNvPr id="61442" name="Text 2"/>
        <xdr:cNvSpPr txBox="1">
          <a:spLocks noChangeArrowheads="1"/>
        </xdr:cNvSpPr>
      </xdr:nvSpPr>
      <xdr:spPr bwMode="auto">
        <a:xfrm flipV="1">
          <a:off x="2219325" y="4895850"/>
          <a:ext cx="28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0</xdr:col>
      <xdr:colOff>209550</xdr:colOff>
      <xdr:row>15</xdr:row>
      <xdr:rowOff>0</xdr:rowOff>
    </xdr:to>
    <xdr:sp macro="" textlink="">
      <xdr:nvSpPr>
        <xdr:cNvPr id="61443" name="Text 3"/>
        <xdr:cNvSpPr txBox="1">
          <a:spLocks noChangeArrowheads="1"/>
        </xdr:cNvSpPr>
      </xdr:nvSpPr>
      <xdr:spPr bwMode="auto">
        <a:xfrm>
          <a:off x="38100" y="4895850"/>
          <a:ext cx="171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 분</a:t>
          </a:r>
        </a:p>
      </xdr:txBody>
    </xdr:sp>
    <xdr:clientData/>
  </xdr:twoCellAnchor>
  <xdr:twoCellAnchor>
    <xdr:from>
      <xdr:col>0</xdr:col>
      <xdr:colOff>371475</xdr:colOff>
      <xdr:row>15</xdr:row>
      <xdr:rowOff>0</xdr:rowOff>
    </xdr:from>
    <xdr:to>
      <xdr:col>0</xdr:col>
      <xdr:colOff>438150</xdr:colOff>
      <xdr:row>15</xdr:row>
      <xdr:rowOff>0</xdr:rowOff>
    </xdr:to>
    <xdr:sp macro="" textlink="">
      <xdr:nvSpPr>
        <xdr:cNvPr id="61444" name="Text 1"/>
        <xdr:cNvSpPr txBox="1">
          <a:spLocks noChangeArrowheads="1"/>
        </xdr:cNvSpPr>
      </xdr:nvSpPr>
      <xdr:spPr bwMode="auto">
        <a:xfrm>
          <a:off x="371475" y="489585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0</xdr:col>
      <xdr:colOff>371475</xdr:colOff>
      <xdr:row>15</xdr:row>
      <xdr:rowOff>0</xdr:rowOff>
    </xdr:from>
    <xdr:to>
      <xdr:col>0</xdr:col>
      <xdr:colOff>438150</xdr:colOff>
      <xdr:row>15</xdr:row>
      <xdr:rowOff>0</xdr:rowOff>
    </xdr:to>
    <xdr:sp macro="" textlink="">
      <xdr:nvSpPr>
        <xdr:cNvPr id="61445" name="Text 1"/>
        <xdr:cNvSpPr txBox="1">
          <a:spLocks noChangeArrowheads="1"/>
        </xdr:cNvSpPr>
      </xdr:nvSpPr>
      <xdr:spPr bwMode="auto">
        <a:xfrm>
          <a:off x="371475" y="489585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0</xdr:col>
      <xdr:colOff>371475</xdr:colOff>
      <xdr:row>15</xdr:row>
      <xdr:rowOff>0</xdr:rowOff>
    </xdr:from>
    <xdr:to>
      <xdr:col>0</xdr:col>
      <xdr:colOff>438150</xdr:colOff>
      <xdr:row>15</xdr:row>
      <xdr:rowOff>0</xdr:rowOff>
    </xdr:to>
    <xdr:sp macro="" textlink="">
      <xdr:nvSpPr>
        <xdr:cNvPr id="61447" name="Text 1"/>
        <xdr:cNvSpPr txBox="1">
          <a:spLocks noChangeArrowheads="1"/>
        </xdr:cNvSpPr>
      </xdr:nvSpPr>
      <xdr:spPr bwMode="auto">
        <a:xfrm>
          <a:off x="371475" y="489585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0</xdr:rowOff>
    </xdr:from>
    <xdr:to>
      <xdr:col>0</xdr:col>
      <xdr:colOff>438150</xdr:colOff>
      <xdr:row>3</xdr:row>
      <xdr:rowOff>0</xdr:rowOff>
    </xdr:to>
    <xdr:sp macro="" textlink="">
      <xdr:nvSpPr>
        <xdr:cNvPr id="62465" name="Text 1"/>
        <xdr:cNvSpPr txBox="1">
          <a:spLocks noChangeArrowheads="1"/>
        </xdr:cNvSpPr>
      </xdr:nvSpPr>
      <xdr:spPr bwMode="auto">
        <a:xfrm>
          <a:off x="371475" y="542925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2</xdr:col>
      <xdr:colOff>342900</xdr:colOff>
      <xdr:row>3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466" name="Text 2"/>
        <xdr:cNvSpPr txBox="1">
          <a:spLocks noChangeArrowheads="1"/>
        </xdr:cNvSpPr>
      </xdr:nvSpPr>
      <xdr:spPr bwMode="auto">
        <a:xfrm flipV="1">
          <a:off x="2114550" y="542925"/>
          <a:ext cx="28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  <xdr:twoCellAnchor>
    <xdr:from>
      <xdr:col>0</xdr:col>
      <xdr:colOff>371475</xdr:colOff>
      <xdr:row>3</xdr:row>
      <xdr:rowOff>0</xdr:rowOff>
    </xdr:from>
    <xdr:to>
      <xdr:col>0</xdr:col>
      <xdr:colOff>438150</xdr:colOff>
      <xdr:row>3</xdr:row>
      <xdr:rowOff>0</xdr:rowOff>
    </xdr:to>
    <xdr:sp macro="" textlink="">
      <xdr:nvSpPr>
        <xdr:cNvPr id="62470" name="Text 1"/>
        <xdr:cNvSpPr txBox="1">
          <a:spLocks noChangeArrowheads="1"/>
        </xdr:cNvSpPr>
      </xdr:nvSpPr>
      <xdr:spPr bwMode="auto">
        <a:xfrm>
          <a:off x="371475" y="542925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 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7</xdr:row>
      <xdr:rowOff>0</xdr:rowOff>
    </xdr:from>
    <xdr:to>
      <xdr:col>17</xdr:col>
      <xdr:colOff>419100</xdr:colOff>
      <xdr:row>7</xdr:row>
      <xdr:rowOff>0</xdr:rowOff>
    </xdr:to>
    <xdr:sp macro="" textlink="">
      <xdr:nvSpPr>
        <xdr:cNvPr id="15364" name="Text 4"/>
        <xdr:cNvSpPr txBox="1">
          <a:spLocks noChangeArrowheads="1"/>
        </xdr:cNvSpPr>
      </xdr:nvSpPr>
      <xdr:spPr bwMode="auto">
        <a:xfrm>
          <a:off x="12677775" y="1457325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계</a:t>
          </a: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15365" name="Text 5"/>
        <xdr:cNvSpPr txBox="1">
          <a:spLocks noChangeArrowheads="1"/>
        </xdr:cNvSpPr>
      </xdr:nvSpPr>
      <xdr:spPr bwMode="auto">
        <a:xfrm>
          <a:off x="13782675" y="14573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분무기</a:t>
          </a: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15366" name="Text 6"/>
        <xdr:cNvSpPr txBox="1">
          <a:spLocks noChangeArrowheads="1"/>
        </xdr:cNvSpPr>
      </xdr:nvSpPr>
      <xdr:spPr bwMode="auto">
        <a:xfrm>
          <a:off x="13782675" y="14573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살분무기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15370" name="Text 38"/>
        <xdr:cNvSpPr txBox="1">
          <a:spLocks noChangeArrowheads="1"/>
        </xdr:cNvSpPr>
      </xdr:nvSpPr>
      <xdr:spPr bwMode="auto">
        <a:xfrm>
          <a:off x="13782675" y="11906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285750</xdr:colOff>
      <xdr:row>7</xdr:row>
      <xdr:rowOff>0</xdr:rowOff>
    </xdr:from>
    <xdr:to>
      <xdr:col>20</xdr:col>
      <xdr:colOff>514350</xdr:colOff>
      <xdr:row>7</xdr:row>
      <xdr:rowOff>0</xdr:rowOff>
    </xdr:to>
    <xdr:sp macro="" textlink="">
      <xdr:nvSpPr>
        <xdr:cNvPr id="15375" name="Text 5"/>
        <xdr:cNvSpPr txBox="1">
          <a:spLocks noChangeArrowheads="1"/>
        </xdr:cNvSpPr>
      </xdr:nvSpPr>
      <xdr:spPr bwMode="auto">
        <a:xfrm>
          <a:off x="14687550" y="1457325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분무기</a:t>
          </a:r>
        </a:p>
      </xdr:txBody>
    </xdr:sp>
    <xdr:clientData/>
  </xdr:twoCellAnchor>
  <xdr:twoCellAnchor>
    <xdr:from>
      <xdr:col>21</xdr:col>
      <xdr:colOff>247650</xdr:colOff>
      <xdr:row>7</xdr:row>
      <xdr:rowOff>0</xdr:rowOff>
    </xdr:from>
    <xdr:to>
      <xdr:col>21</xdr:col>
      <xdr:colOff>352425</xdr:colOff>
      <xdr:row>7</xdr:row>
      <xdr:rowOff>0</xdr:rowOff>
    </xdr:to>
    <xdr:sp macro="" textlink="">
      <xdr:nvSpPr>
        <xdr:cNvPr id="15376" name="Text 6"/>
        <xdr:cNvSpPr txBox="1">
          <a:spLocks noChangeArrowheads="1"/>
        </xdr:cNvSpPr>
      </xdr:nvSpPr>
      <xdr:spPr bwMode="auto">
        <a:xfrm>
          <a:off x="15268575" y="1457325"/>
          <a:ext cx="104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살분무기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66675</xdr:rowOff>
    </xdr:from>
    <xdr:to>
      <xdr:col>0</xdr:col>
      <xdr:colOff>0</xdr:colOff>
      <xdr:row>8</xdr:row>
      <xdr:rowOff>0</xdr:rowOff>
    </xdr:to>
    <xdr:sp macro="" textlink="">
      <xdr:nvSpPr>
        <xdr:cNvPr id="2" name="Text 5"/>
        <xdr:cNvSpPr txBox="1">
          <a:spLocks noChangeArrowheads="1"/>
        </xdr:cNvSpPr>
      </xdr:nvSpPr>
      <xdr:spPr bwMode="auto">
        <a:xfrm>
          <a:off x="0" y="1504950"/>
          <a:ext cx="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7</xdr:row>
      <xdr:rowOff>76200</xdr:rowOff>
    </xdr:from>
    <xdr:to>
      <xdr:col>0</xdr:col>
      <xdr:colOff>0</xdr:colOff>
      <xdr:row>8</xdr:row>
      <xdr:rowOff>0</xdr:rowOff>
    </xdr:to>
    <xdr:sp macro="" textlink="">
      <xdr:nvSpPr>
        <xdr:cNvPr id="3" name="Text 6"/>
        <xdr:cNvSpPr txBox="1">
          <a:spLocks noChangeArrowheads="1"/>
        </xdr:cNvSpPr>
      </xdr:nvSpPr>
      <xdr:spPr bwMode="auto">
        <a:xfrm>
          <a:off x="0" y="1514475"/>
          <a:ext cx="0" cy="619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우  역</a:t>
          </a:r>
        </a:p>
      </xdr:txBody>
    </xdr:sp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0</xdr:colOff>
      <xdr:row>8</xdr:row>
      <xdr:rowOff>0</xdr:rowOff>
    </xdr:to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0" y="1504950"/>
          <a:ext cx="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광견병</a:t>
          </a:r>
        </a:p>
      </xdr:txBody>
    </xdr:sp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0</xdr:colOff>
      <xdr:row>8</xdr:row>
      <xdr:rowOff>0</xdr:rowOff>
    </xdr:to>
    <xdr:sp macro="" textlink="">
      <xdr:nvSpPr>
        <xdr:cNvPr id="5" name="Text 8"/>
        <xdr:cNvSpPr txBox="1">
          <a:spLocks noChangeArrowheads="1"/>
        </xdr:cNvSpPr>
      </xdr:nvSpPr>
      <xdr:spPr bwMode="auto">
        <a:xfrm>
          <a:off x="0" y="1504950"/>
          <a:ext cx="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유행열</a:t>
          </a:r>
        </a:p>
      </xdr:txBody>
    </xdr:sp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0</xdr:colOff>
      <xdr:row>8</xdr:row>
      <xdr:rowOff>0</xdr:rowOff>
    </xdr:to>
    <xdr:sp macro="" textlink="">
      <xdr:nvSpPr>
        <xdr:cNvPr id="6" name="Text 9"/>
        <xdr:cNvSpPr txBox="1">
          <a:spLocks noChangeArrowheads="1"/>
        </xdr:cNvSpPr>
      </xdr:nvSpPr>
      <xdr:spPr bwMode="auto">
        <a:xfrm>
          <a:off x="0" y="1504950"/>
          <a:ext cx="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바탕체"/>
              <a:ea typeface="바탕체"/>
            </a:rPr>
            <a:t>기  타</a:t>
          </a:r>
        </a:p>
      </xdr:txBody>
    </xdr:sp>
    <xdr:clientData/>
  </xdr:twoCellAnchor>
  <xdr:twoCellAnchor>
    <xdr:from>
      <xdr:col>0</xdr:col>
      <xdr:colOff>0</xdr:colOff>
      <xdr:row>7</xdr:row>
      <xdr:rowOff>38100</xdr:rowOff>
    </xdr:from>
    <xdr:to>
      <xdr:col>0</xdr:col>
      <xdr:colOff>0</xdr:colOff>
      <xdr:row>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0" y="1476375"/>
          <a:ext cx="0" cy="657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0</xdr:colOff>
      <xdr:row>7</xdr:row>
      <xdr:rowOff>161925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0" y="1504950"/>
          <a:ext cx="0" cy="952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구분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" name="Text 3"/>
        <xdr:cNvSpPr txBox="1">
          <a:spLocks noChangeArrowheads="1"/>
        </xdr:cNvSpPr>
      </xdr:nvSpPr>
      <xdr:spPr bwMode="auto">
        <a:xfrm>
          <a:off x="0" y="14382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7</xdr:row>
      <xdr:rowOff>104775</xdr:rowOff>
    </xdr:from>
    <xdr:to>
      <xdr:col>0</xdr:col>
      <xdr:colOff>0</xdr:colOff>
      <xdr:row>7</xdr:row>
      <xdr:rowOff>142875</xdr:rowOff>
    </xdr:to>
    <xdr:sp macro="" textlink="">
      <xdr:nvSpPr>
        <xdr:cNvPr id="10" name="Text 3"/>
        <xdr:cNvSpPr txBox="1">
          <a:spLocks noChangeArrowheads="1"/>
        </xdr:cNvSpPr>
      </xdr:nvSpPr>
      <xdr:spPr bwMode="auto">
        <a:xfrm>
          <a:off x="0" y="1543050"/>
          <a:ext cx="0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0</xdr:rowOff>
    </xdr:from>
    <xdr:to>
      <xdr:col>0</xdr:col>
      <xdr:colOff>180975</xdr:colOff>
      <xdr:row>7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47625" y="1438275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47625</xdr:colOff>
      <xdr:row>16</xdr:row>
      <xdr:rowOff>0</xdr:rowOff>
    </xdr:from>
    <xdr:to>
      <xdr:col>0</xdr:col>
      <xdr:colOff>180975</xdr:colOff>
      <xdr:row>16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47625" y="5276850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Local%20Settings\Temporary%20Internet%20Files\Content.IE5\R7LRJHKW\&#49324;&#48376;%20-%203.&#44397;&#52293;&#49324;&#50629;%20&#54788;&#54889;,%20&#50857;&#50669;&#49324;&#50629;%20&#54788;&#548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(2006)"/>
      <sheetName val="사업(2007)"/>
      <sheetName val="사업(2008)"/>
      <sheetName val="XL4Poppy"/>
    </sheetNames>
    <sheetDataSet>
      <sheetData sheetId="0"/>
      <sheetData sheetId="1"/>
      <sheetData sheetId="2"/>
      <sheetData sheetId="3" refreshError="1">
        <row r="31">
          <cell r="C31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SheetLayoutView="4" workbookViewId="0"/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L207"/>
  <sheetViews>
    <sheetView view="pageBreakPreview" zoomScaleNormal="100" zoomScaleSheetLayoutView="100" workbookViewId="0">
      <selection activeCell="D23" sqref="D23"/>
    </sheetView>
  </sheetViews>
  <sheetFormatPr defaultRowHeight="14.25"/>
  <cols>
    <col min="1" max="1" width="10" style="25" customWidth="1"/>
    <col min="2" max="2" width="8.75" style="25" customWidth="1"/>
    <col min="3" max="3" width="10" style="25" customWidth="1"/>
    <col min="4" max="4" width="8.125" style="25" customWidth="1"/>
    <col min="5" max="5" width="9" style="25"/>
    <col min="6" max="6" width="8.125" style="25" customWidth="1"/>
    <col min="7" max="8" width="9" style="31"/>
    <col min="9" max="9" width="8.125" style="31" customWidth="1"/>
    <col min="10" max="10" width="9" style="31"/>
    <col min="11" max="11" width="9.625" style="31" bestFit="1" customWidth="1"/>
    <col min="12" max="16384" width="9" style="31"/>
  </cols>
  <sheetData>
    <row r="1" spans="1:12" s="54" customFormat="1" ht="11.25" customHeight="1">
      <c r="A1" s="265"/>
      <c r="B1" s="26"/>
      <c r="C1" s="26"/>
      <c r="D1" s="26"/>
      <c r="E1" s="26"/>
      <c r="F1" s="26"/>
      <c r="G1" s="171"/>
      <c r="H1" s="171"/>
      <c r="I1" s="171"/>
    </row>
    <row r="2" spans="1:12" s="97" customFormat="1" ht="14.25" customHeight="1">
      <c r="A2" s="163" t="s">
        <v>782</v>
      </c>
      <c r="B2" s="19"/>
      <c r="C2" s="19"/>
      <c r="D2" s="19"/>
      <c r="E2" s="19"/>
      <c r="F2" s="19"/>
      <c r="G2" s="24"/>
      <c r="H2" s="80"/>
    </row>
    <row r="3" spans="1:12" s="97" customFormat="1" ht="14.25" customHeight="1">
      <c r="A3" s="163"/>
      <c r="B3" s="19"/>
      <c r="C3" s="19"/>
      <c r="D3" s="19"/>
      <c r="E3" s="19"/>
      <c r="F3" s="19"/>
      <c r="G3" s="24"/>
      <c r="H3" s="24"/>
      <c r="I3" s="24"/>
    </row>
    <row r="4" spans="1:12" s="94" customFormat="1" ht="45" customHeight="1">
      <c r="A4" s="911" t="s">
        <v>519</v>
      </c>
      <c r="B4" s="883"/>
      <c r="C4" s="883"/>
      <c r="D4" s="883"/>
      <c r="E4" s="883"/>
      <c r="F4" s="883"/>
      <c r="G4" s="883"/>
      <c r="H4" s="883"/>
      <c r="I4" s="883"/>
    </row>
    <row r="5" spans="1:12" s="94" customFormat="1" ht="14.25" customHeight="1">
      <c r="A5" s="184"/>
      <c r="B5" s="184"/>
      <c r="C5" s="184"/>
      <c r="D5" s="184"/>
      <c r="E5" s="184"/>
      <c r="F5" s="184"/>
      <c r="G5" s="184"/>
      <c r="H5" s="258"/>
      <c r="I5" s="258"/>
    </row>
    <row r="6" spans="1:12" s="99" customFormat="1" ht="14.25" customHeight="1" thickBot="1">
      <c r="A6" s="172" t="s">
        <v>3</v>
      </c>
      <c r="B6" s="2"/>
      <c r="C6" s="2"/>
      <c r="D6" s="2"/>
      <c r="E6" s="2"/>
      <c r="F6" s="2"/>
      <c r="G6" s="98"/>
      <c r="H6" s="98"/>
      <c r="I6" s="177" t="s">
        <v>162</v>
      </c>
    </row>
    <row r="7" spans="1:12" s="59" customFormat="1" ht="27.75" customHeight="1">
      <c r="A7" s="884" t="s">
        <v>296</v>
      </c>
      <c r="B7" s="887" t="s">
        <v>4</v>
      </c>
      <c r="C7" s="906"/>
      <c r="D7" s="905" t="s">
        <v>496</v>
      </c>
      <c r="E7" s="887"/>
      <c r="F7" s="906"/>
      <c r="G7" s="905" t="s">
        <v>497</v>
      </c>
      <c r="H7" s="887"/>
      <c r="I7" s="887"/>
    </row>
    <row r="8" spans="1:12" s="95" customFormat="1" ht="27.75" customHeight="1">
      <c r="A8" s="908"/>
      <c r="B8" s="914" t="s">
        <v>5</v>
      </c>
      <c r="C8" s="907" t="s">
        <v>178</v>
      </c>
      <c r="D8" s="909" t="s">
        <v>5</v>
      </c>
      <c r="E8" s="904" t="s">
        <v>179</v>
      </c>
      <c r="F8" s="922"/>
      <c r="G8" s="909" t="s">
        <v>5</v>
      </c>
      <c r="H8" s="904" t="s">
        <v>179</v>
      </c>
      <c r="I8" s="917"/>
    </row>
    <row r="9" spans="1:12" s="95" customFormat="1" ht="27.75" customHeight="1">
      <c r="A9" s="895"/>
      <c r="B9" s="915"/>
      <c r="C9" s="897"/>
      <c r="D9" s="910"/>
      <c r="E9" s="144"/>
      <c r="F9" s="181" t="s">
        <v>9</v>
      </c>
      <c r="G9" s="910"/>
      <c r="H9" s="394"/>
      <c r="I9" s="386" t="s">
        <v>9</v>
      </c>
    </row>
    <row r="10" spans="1:12" s="44" customFormat="1" ht="38.1" customHeight="1">
      <c r="A10" s="804" t="s">
        <v>774</v>
      </c>
      <c r="B10" s="350">
        <v>137</v>
      </c>
      <c r="C10" s="349">
        <v>244.5</v>
      </c>
      <c r="D10" s="349">
        <v>134.80000000000001</v>
      </c>
      <c r="E10" s="349">
        <v>242.5</v>
      </c>
      <c r="F10" s="349">
        <v>340</v>
      </c>
      <c r="G10" s="349">
        <v>2.2000000000000002</v>
      </c>
      <c r="H10" s="349">
        <v>2</v>
      </c>
      <c r="I10" s="349">
        <v>60</v>
      </c>
    </row>
    <row r="11" spans="1:12" s="44" customFormat="1" ht="38.1" customHeight="1">
      <c r="A11" s="804" t="s">
        <v>775</v>
      </c>
      <c r="B11" s="350">
        <v>136.94</v>
      </c>
      <c r="C11" s="349">
        <v>260.54000000000002</v>
      </c>
      <c r="D11" s="349">
        <v>134.80000000000001</v>
      </c>
      <c r="E11" s="349">
        <v>258</v>
      </c>
      <c r="F11" s="349">
        <v>192</v>
      </c>
      <c r="G11" s="349">
        <v>2.1</v>
      </c>
      <c r="H11" s="349">
        <v>2.5</v>
      </c>
      <c r="I11" s="349">
        <v>119</v>
      </c>
    </row>
    <row r="12" spans="1:12" s="44" customFormat="1" ht="38.1" customHeight="1">
      <c r="A12" s="804" t="s">
        <v>675</v>
      </c>
      <c r="B12" s="349">
        <v>139.6</v>
      </c>
      <c r="C12" s="349">
        <v>269.5</v>
      </c>
      <c r="D12" s="349">
        <v>138</v>
      </c>
      <c r="E12" s="349">
        <v>268</v>
      </c>
      <c r="F12" s="349">
        <v>194</v>
      </c>
      <c r="G12" s="349">
        <v>1.6</v>
      </c>
      <c r="H12" s="349">
        <v>1.5</v>
      </c>
      <c r="I12" s="349">
        <v>93</v>
      </c>
    </row>
    <row r="13" spans="1:12" s="334" customFormat="1" ht="38.1" customHeight="1">
      <c r="A13" s="804" t="s">
        <v>776</v>
      </c>
      <c r="B13" s="349">
        <v>140</v>
      </c>
      <c r="C13" s="349">
        <v>269</v>
      </c>
      <c r="D13" s="349">
        <v>138</v>
      </c>
      <c r="E13" s="349">
        <v>267</v>
      </c>
      <c r="F13" s="349">
        <v>194</v>
      </c>
      <c r="G13" s="349">
        <v>2</v>
      </c>
      <c r="H13" s="349">
        <v>2</v>
      </c>
      <c r="I13" s="349">
        <v>100</v>
      </c>
    </row>
    <row r="14" spans="1:12" s="77" customFormat="1" ht="38.1" customHeight="1" thickBot="1">
      <c r="A14" s="155" t="s">
        <v>777</v>
      </c>
      <c r="B14" s="495">
        <f>SUM(D14,G14,B23,E23)</f>
        <v>140.6</v>
      </c>
      <c r="C14" s="496">
        <f>SUM(E14,H14,C23,F23)</f>
        <v>251</v>
      </c>
      <c r="D14" s="555">
        <v>138.6</v>
      </c>
      <c r="E14" s="555">
        <v>249</v>
      </c>
      <c r="F14" s="555">
        <v>180</v>
      </c>
      <c r="G14" s="555">
        <v>2</v>
      </c>
      <c r="H14" s="555">
        <v>2</v>
      </c>
      <c r="I14" s="555">
        <v>100</v>
      </c>
      <c r="K14" s="469"/>
      <c r="L14" s="469"/>
    </row>
    <row r="15" spans="1:12" ht="35.25" customHeight="1" thickBot="1"/>
    <row r="16" spans="1:12" s="78" customFormat="1" ht="27" customHeight="1">
      <c r="A16" s="884" t="s">
        <v>296</v>
      </c>
      <c r="B16" s="913" t="s">
        <v>494</v>
      </c>
      <c r="C16" s="887"/>
      <c r="D16" s="887"/>
      <c r="E16" s="905" t="s">
        <v>495</v>
      </c>
      <c r="F16" s="887"/>
      <c r="G16" s="906"/>
      <c r="H16" s="886" t="s">
        <v>480</v>
      </c>
      <c r="I16" s="889"/>
    </row>
    <row r="17" spans="1:9" s="54" customFormat="1" ht="27" customHeight="1">
      <c r="A17" s="908"/>
      <c r="B17" s="914" t="s">
        <v>5</v>
      </c>
      <c r="C17" s="904" t="s">
        <v>179</v>
      </c>
      <c r="D17" s="912"/>
      <c r="E17" s="930" t="s">
        <v>5</v>
      </c>
      <c r="F17" s="931" t="s">
        <v>179</v>
      </c>
      <c r="G17" s="932"/>
      <c r="H17" s="918"/>
      <c r="I17" s="919"/>
    </row>
    <row r="18" spans="1:9" s="54" customFormat="1" ht="27" customHeight="1">
      <c r="A18" s="895"/>
      <c r="B18" s="915"/>
      <c r="C18" s="144"/>
      <c r="D18" s="386" t="s">
        <v>9</v>
      </c>
      <c r="E18" s="897"/>
      <c r="F18" s="144"/>
      <c r="G18" s="181" t="s">
        <v>9</v>
      </c>
      <c r="H18" s="920"/>
      <c r="I18" s="921"/>
    </row>
    <row r="19" spans="1:9" s="54" customFormat="1" ht="38.1" customHeight="1">
      <c r="A19" s="804" t="s">
        <v>778</v>
      </c>
      <c r="B19" s="415">
        <v>0</v>
      </c>
      <c r="C19" s="415">
        <v>0</v>
      </c>
      <c r="D19" s="349">
        <v>0</v>
      </c>
      <c r="E19" s="702">
        <v>0</v>
      </c>
      <c r="F19" s="702">
        <v>0</v>
      </c>
      <c r="G19" s="488">
        <v>0</v>
      </c>
      <c r="I19" s="488"/>
    </row>
    <row r="20" spans="1:9" s="54" customFormat="1" ht="38.1" customHeight="1">
      <c r="A20" s="804" t="s">
        <v>779</v>
      </c>
      <c r="B20" s="415">
        <v>0.04</v>
      </c>
      <c r="C20" s="415">
        <v>0.04</v>
      </c>
      <c r="D20" s="349">
        <v>100</v>
      </c>
      <c r="E20" s="349">
        <v>0</v>
      </c>
      <c r="F20" s="349">
        <v>0</v>
      </c>
      <c r="G20" s="349">
        <v>0</v>
      </c>
      <c r="I20" s="349"/>
    </row>
    <row r="21" spans="1:9" s="54" customFormat="1" ht="38.1" customHeight="1">
      <c r="A21" s="804" t="s">
        <v>780</v>
      </c>
      <c r="B21" s="415">
        <v>0</v>
      </c>
      <c r="C21" s="415">
        <v>0</v>
      </c>
      <c r="D21" s="349">
        <v>0</v>
      </c>
      <c r="E21" s="349">
        <v>0</v>
      </c>
      <c r="F21" s="349">
        <v>0</v>
      </c>
      <c r="G21" s="349">
        <v>0</v>
      </c>
      <c r="I21" s="349"/>
    </row>
    <row r="22" spans="1:9" s="44" customFormat="1" ht="38.1" customHeight="1">
      <c r="A22" s="804" t="s">
        <v>781</v>
      </c>
      <c r="B22" s="415">
        <v>0.03</v>
      </c>
      <c r="C22" s="415">
        <v>0.03</v>
      </c>
      <c r="D22" s="349">
        <v>100</v>
      </c>
      <c r="E22" s="349">
        <v>0</v>
      </c>
      <c r="F22" s="349">
        <v>0</v>
      </c>
      <c r="G22" s="349">
        <v>0</v>
      </c>
      <c r="I22" s="349"/>
    </row>
    <row r="23" spans="1:9" s="54" customFormat="1" ht="38.1" customHeight="1" thickBot="1">
      <c r="A23" s="155" t="s">
        <v>747</v>
      </c>
      <c r="B23" s="556">
        <v>0</v>
      </c>
      <c r="C23" s="556">
        <v>0</v>
      </c>
      <c r="D23" s="555">
        <v>0</v>
      </c>
      <c r="E23" s="555">
        <v>0</v>
      </c>
      <c r="F23" s="555">
        <v>0</v>
      </c>
      <c r="G23" s="555">
        <v>0</v>
      </c>
      <c r="H23" s="555"/>
      <c r="I23" s="555"/>
    </row>
    <row r="24" spans="1:9" s="99" customFormat="1" ht="14.25" customHeight="1">
      <c r="A24" s="16"/>
      <c r="B24" s="2"/>
      <c r="C24" s="2"/>
      <c r="D24" s="2"/>
      <c r="E24" s="2"/>
      <c r="F24" s="2"/>
      <c r="G24" s="264"/>
      <c r="H24" s="3"/>
      <c r="I24" s="3" t="s">
        <v>860</v>
      </c>
    </row>
    <row r="25" spans="1:9" s="54" customFormat="1" ht="21.6" customHeight="1">
      <c r="A25" s="21"/>
      <c r="B25" s="21"/>
      <c r="C25" s="21"/>
      <c r="D25" s="21"/>
      <c r="E25" s="21"/>
      <c r="F25" s="21"/>
      <c r="G25" s="21"/>
      <c r="H25" s="21"/>
      <c r="I25" s="21"/>
    </row>
    <row r="26" spans="1:9" s="54" customFormat="1">
      <c r="A26" s="21"/>
      <c r="B26" s="21"/>
      <c r="C26" s="21"/>
      <c r="D26" s="21"/>
      <c r="E26" s="21"/>
      <c r="F26" s="21"/>
      <c r="G26" s="21"/>
      <c r="H26" s="21"/>
      <c r="I26" s="21"/>
    </row>
    <row r="27" spans="1:9" s="54" customFormat="1">
      <c r="A27" s="21"/>
      <c r="B27" s="21"/>
      <c r="C27" s="21"/>
      <c r="D27" s="21"/>
      <c r="E27" s="21"/>
      <c r="F27" s="21"/>
      <c r="G27" s="21"/>
      <c r="H27" s="21"/>
      <c r="I27" s="21"/>
    </row>
    <row r="28" spans="1:9" s="54" customFormat="1">
      <c r="A28" s="21"/>
      <c r="B28" s="21"/>
      <c r="C28" s="21"/>
      <c r="D28" s="21"/>
      <c r="E28" s="21"/>
      <c r="F28" s="21"/>
      <c r="G28" s="21"/>
      <c r="H28" s="21"/>
      <c r="I28" s="21"/>
    </row>
    <row r="29" spans="1:9" s="54" customFormat="1">
      <c r="A29" s="21"/>
      <c r="B29" s="21"/>
      <c r="C29" s="21"/>
      <c r="D29" s="21"/>
      <c r="E29" s="21"/>
      <c r="F29" s="21"/>
      <c r="G29" s="21"/>
      <c r="H29" s="21"/>
      <c r="I29" s="21"/>
    </row>
    <row r="30" spans="1:9" s="54" customFormat="1">
      <c r="A30" s="21"/>
      <c r="B30" s="21"/>
      <c r="C30" s="21"/>
      <c r="D30" s="21"/>
      <c r="E30" s="21"/>
      <c r="F30" s="21"/>
      <c r="G30" s="21"/>
      <c r="H30" s="21"/>
      <c r="I30" s="21"/>
    </row>
    <row r="31" spans="1:9" s="54" customFormat="1">
      <c r="A31" s="21"/>
      <c r="B31" s="21"/>
      <c r="C31" s="21"/>
      <c r="D31" s="21"/>
      <c r="E31" s="21"/>
      <c r="F31" s="21"/>
      <c r="G31" s="21"/>
      <c r="H31" s="21"/>
      <c r="I31" s="21"/>
    </row>
    <row r="32" spans="1:9" s="54" customFormat="1">
      <c r="A32" s="21"/>
      <c r="B32" s="21"/>
      <c r="C32" s="21"/>
      <c r="D32" s="21"/>
      <c r="E32" s="21"/>
      <c r="F32" s="21"/>
      <c r="G32" s="21"/>
      <c r="H32" s="21"/>
      <c r="I32" s="21"/>
    </row>
    <row r="33" spans="1:9" s="54" customFormat="1">
      <c r="A33" s="21"/>
      <c r="B33" s="21"/>
      <c r="C33" s="21"/>
      <c r="D33" s="21"/>
      <c r="E33" s="21"/>
      <c r="F33" s="21"/>
      <c r="G33" s="21"/>
      <c r="H33" s="21"/>
      <c r="I33" s="21"/>
    </row>
    <row r="34" spans="1:9" s="54" customFormat="1">
      <c r="A34" s="21"/>
      <c r="B34" s="21"/>
      <c r="C34" s="21"/>
      <c r="D34" s="21"/>
      <c r="E34" s="21"/>
      <c r="F34" s="21"/>
      <c r="G34" s="21"/>
      <c r="H34" s="21"/>
      <c r="I34" s="21"/>
    </row>
    <row r="35" spans="1:9" s="54" customFormat="1">
      <c r="A35" s="21"/>
      <c r="B35" s="21"/>
      <c r="C35" s="21"/>
      <c r="D35" s="21"/>
      <c r="E35" s="21"/>
      <c r="F35" s="21"/>
      <c r="G35" s="21"/>
      <c r="H35" s="21"/>
      <c r="I35" s="21"/>
    </row>
    <row r="36" spans="1:9" s="54" customFormat="1">
      <c r="A36" s="21"/>
      <c r="B36" s="21"/>
      <c r="C36" s="21"/>
      <c r="D36" s="21"/>
      <c r="E36" s="21"/>
      <c r="F36" s="21"/>
      <c r="G36" s="21"/>
      <c r="H36" s="21"/>
      <c r="I36" s="21"/>
    </row>
    <row r="37" spans="1:9" s="54" customFormat="1">
      <c r="A37" s="21"/>
      <c r="B37" s="21"/>
      <c r="C37" s="21"/>
      <c r="D37" s="21"/>
      <c r="E37" s="21"/>
      <c r="F37" s="21"/>
      <c r="G37" s="21"/>
      <c r="H37" s="21"/>
      <c r="I37" s="21"/>
    </row>
    <row r="38" spans="1:9" s="54" customFormat="1">
      <c r="A38" s="21"/>
      <c r="B38" s="21"/>
      <c r="C38" s="21"/>
      <c r="D38" s="21"/>
      <c r="E38" s="21"/>
      <c r="F38" s="21"/>
      <c r="G38" s="21"/>
      <c r="H38" s="21"/>
      <c r="I38" s="21"/>
    </row>
    <row r="39" spans="1:9" s="54" customFormat="1">
      <c r="A39" s="21"/>
      <c r="B39" s="21"/>
      <c r="C39" s="21"/>
      <c r="D39" s="21"/>
      <c r="E39" s="21"/>
      <c r="F39" s="21"/>
      <c r="G39" s="21"/>
      <c r="H39" s="21"/>
      <c r="I39" s="21"/>
    </row>
    <row r="40" spans="1:9" s="54" customFormat="1">
      <c r="A40" s="21"/>
      <c r="B40" s="21"/>
      <c r="C40" s="21"/>
      <c r="D40" s="21"/>
      <c r="E40" s="21"/>
      <c r="F40" s="21"/>
      <c r="G40" s="21"/>
      <c r="H40" s="21"/>
      <c r="I40" s="21"/>
    </row>
    <row r="41" spans="1:9" s="54" customFormat="1">
      <c r="A41" s="21"/>
      <c r="B41" s="21"/>
      <c r="C41" s="21"/>
      <c r="D41" s="21"/>
      <c r="E41" s="21"/>
      <c r="F41" s="21"/>
      <c r="G41" s="21"/>
      <c r="H41" s="21"/>
      <c r="I41" s="21"/>
    </row>
    <row r="42" spans="1:9" s="54" customFormat="1">
      <c r="A42" s="21"/>
      <c r="B42" s="21"/>
      <c r="C42" s="21"/>
      <c r="D42" s="21"/>
      <c r="E42" s="21"/>
      <c r="F42" s="21"/>
      <c r="G42" s="21"/>
      <c r="H42" s="21"/>
      <c r="I42" s="21"/>
    </row>
    <row r="43" spans="1:9" s="54" customFormat="1">
      <c r="A43" s="21"/>
      <c r="B43" s="21"/>
      <c r="C43" s="21"/>
      <c r="D43" s="21"/>
      <c r="E43" s="21"/>
      <c r="F43" s="21"/>
      <c r="G43" s="21"/>
      <c r="H43" s="21"/>
      <c r="I43" s="21"/>
    </row>
    <row r="44" spans="1:9" s="54" customFormat="1">
      <c r="A44" s="21"/>
      <c r="B44" s="21"/>
      <c r="C44" s="21"/>
      <c r="D44" s="21"/>
      <c r="E44" s="21"/>
      <c r="F44" s="21"/>
      <c r="G44" s="21"/>
      <c r="H44" s="21"/>
      <c r="I44" s="21"/>
    </row>
    <row r="45" spans="1:9" s="54" customFormat="1">
      <c r="A45" s="21"/>
      <c r="B45" s="21"/>
      <c r="C45" s="21"/>
      <c r="D45" s="21"/>
      <c r="E45" s="21"/>
      <c r="F45" s="21"/>
      <c r="G45" s="21"/>
      <c r="H45" s="21"/>
      <c r="I45" s="21"/>
    </row>
    <row r="46" spans="1:9" s="54" customFormat="1">
      <c r="A46" s="21"/>
      <c r="B46" s="21"/>
      <c r="C46" s="21"/>
      <c r="D46" s="21"/>
      <c r="E46" s="21"/>
      <c r="F46" s="21"/>
      <c r="G46" s="21"/>
      <c r="H46" s="21"/>
      <c r="I46" s="21"/>
    </row>
    <row r="47" spans="1:9" s="54" customFormat="1">
      <c r="A47" s="21"/>
      <c r="B47" s="21"/>
      <c r="C47" s="21"/>
      <c r="D47" s="21"/>
      <c r="E47" s="21"/>
      <c r="F47" s="21"/>
      <c r="G47" s="21"/>
      <c r="H47" s="21"/>
      <c r="I47" s="21"/>
    </row>
    <row r="48" spans="1:9" s="54" customFormat="1">
      <c r="A48" s="21"/>
      <c r="B48" s="21"/>
      <c r="C48" s="21"/>
      <c r="D48" s="21"/>
      <c r="E48" s="21"/>
      <c r="F48" s="21"/>
      <c r="G48" s="21"/>
      <c r="H48" s="21"/>
      <c r="I48" s="21"/>
    </row>
    <row r="49" spans="1:9" s="54" customFormat="1">
      <c r="A49" s="21"/>
      <c r="B49" s="21"/>
      <c r="C49" s="21"/>
      <c r="D49" s="21"/>
      <c r="E49" s="21"/>
      <c r="F49" s="21"/>
      <c r="G49" s="21"/>
      <c r="H49" s="21"/>
      <c r="I49" s="21"/>
    </row>
    <row r="50" spans="1:9" s="54" customFormat="1">
      <c r="A50" s="21"/>
      <c r="B50" s="21"/>
      <c r="C50" s="21"/>
      <c r="D50" s="21"/>
      <c r="E50" s="21"/>
      <c r="F50" s="21"/>
      <c r="G50" s="21"/>
      <c r="H50" s="21"/>
      <c r="I50" s="21"/>
    </row>
    <row r="51" spans="1:9" s="54" customFormat="1">
      <c r="A51" s="21"/>
      <c r="B51" s="21"/>
      <c r="C51" s="21"/>
      <c r="D51" s="21"/>
      <c r="E51" s="21"/>
      <c r="F51" s="21"/>
      <c r="G51" s="21"/>
      <c r="H51" s="21"/>
      <c r="I51" s="21"/>
    </row>
    <row r="52" spans="1:9" s="54" customFormat="1">
      <c r="A52" s="21"/>
      <c r="B52" s="21"/>
      <c r="C52" s="21"/>
      <c r="D52" s="21"/>
      <c r="E52" s="21"/>
      <c r="F52" s="21"/>
      <c r="G52" s="21"/>
      <c r="H52" s="21"/>
      <c r="I52" s="21"/>
    </row>
    <row r="53" spans="1:9" s="54" customFormat="1">
      <c r="A53" s="21"/>
      <c r="B53" s="21"/>
      <c r="C53" s="21"/>
      <c r="D53" s="21"/>
      <c r="E53" s="21"/>
      <c r="F53" s="21"/>
      <c r="G53" s="21"/>
      <c r="H53" s="21"/>
      <c r="I53" s="21"/>
    </row>
    <row r="54" spans="1:9" s="54" customFormat="1">
      <c r="A54" s="21"/>
      <c r="B54" s="21"/>
      <c r="C54" s="21"/>
      <c r="D54" s="21"/>
      <c r="E54" s="21"/>
      <c r="F54" s="21"/>
      <c r="G54" s="21"/>
      <c r="H54" s="21"/>
      <c r="I54" s="21"/>
    </row>
    <row r="55" spans="1:9" s="54" customFormat="1">
      <c r="A55" s="21"/>
      <c r="B55" s="21"/>
      <c r="C55" s="21"/>
      <c r="D55" s="21"/>
      <c r="E55" s="21"/>
      <c r="F55" s="21"/>
      <c r="G55" s="21"/>
      <c r="H55" s="21"/>
      <c r="I55" s="21"/>
    </row>
    <row r="56" spans="1:9" s="54" customFormat="1">
      <c r="A56" s="21"/>
      <c r="B56" s="21"/>
      <c r="C56" s="21"/>
      <c r="D56" s="21"/>
      <c r="E56" s="21"/>
      <c r="F56" s="21"/>
      <c r="G56" s="21"/>
      <c r="H56" s="21"/>
      <c r="I56" s="21"/>
    </row>
    <row r="57" spans="1:9" s="54" customFormat="1">
      <c r="A57" s="21"/>
      <c r="B57" s="21"/>
      <c r="C57" s="21"/>
      <c r="D57" s="21"/>
      <c r="E57" s="21"/>
      <c r="F57" s="21"/>
      <c r="G57" s="21"/>
      <c r="H57" s="21"/>
      <c r="I57" s="21"/>
    </row>
    <row r="58" spans="1:9" s="54" customFormat="1">
      <c r="A58" s="21"/>
      <c r="B58" s="21"/>
      <c r="C58" s="21"/>
      <c r="D58" s="21"/>
      <c r="E58" s="21"/>
      <c r="F58" s="21"/>
      <c r="G58" s="21"/>
      <c r="H58" s="21"/>
      <c r="I58" s="21"/>
    </row>
    <row r="59" spans="1:9" s="54" customFormat="1">
      <c r="A59" s="21"/>
      <c r="B59" s="21"/>
      <c r="C59" s="21"/>
      <c r="D59" s="21"/>
      <c r="E59" s="21"/>
      <c r="F59" s="21"/>
      <c r="G59" s="21"/>
      <c r="H59" s="21"/>
      <c r="I59" s="21"/>
    </row>
    <row r="60" spans="1:9" s="54" customFormat="1">
      <c r="A60" s="21"/>
      <c r="B60" s="21"/>
      <c r="C60" s="21"/>
      <c r="D60" s="21"/>
      <c r="E60" s="21"/>
      <c r="F60" s="21"/>
      <c r="G60" s="21"/>
      <c r="H60" s="21"/>
      <c r="I60" s="21"/>
    </row>
    <row r="61" spans="1:9" s="54" customFormat="1">
      <c r="A61" s="21"/>
      <c r="B61" s="21"/>
      <c r="C61" s="21"/>
      <c r="D61" s="21"/>
      <c r="E61" s="21"/>
      <c r="F61" s="21"/>
      <c r="G61" s="21"/>
      <c r="H61" s="21"/>
      <c r="I61" s="21"/>
    </row>
    <row r="62" spans="1:9" s="54" customFormat="1">
      <c r="A62" s="21"/>
      <c r="B62" s="21"/>
      <c r="C62" s="21"/>
      <c r="D62" s="21"/>
      <c r="E62" s="21"/>
      <c r="F62" s="21"/>
      <c r="G62" s="21"/>
      <c r="H62" s="21"/>
      <c r="I62" s="21"/>
    </row>
    <row r="63" spans="1:9" s="54" customFormat="1">
      <c r="A63" s="21"/>
      <c r="B63" s="21"/>
      <c r="C63" s="21"/>
      <c r="D63" s="21"/>
      <c r="E63" s="21"/>
      <c r="F63" s="21"/>
      <c r="G63" s="21"/>
      <c r="H63" s="21"/>
      <c r="I63" s="21"/>
    </row>
    <row r="64" spans="1:9" s="54" customFormat="1">
      <c r="A64" s="21"/>
      <c r="B64" s="21"/>
      <c r="C64" s="21"/>
      <c r="D64" s="21"/>
      <c r="E64" s="21"/>
      <c r="F64" s="21"/>
      <c r="G64" s="21"/>
      <c r="H64" s="21"/>
      <c r="I64" s="21"/>
    </row>
    <row r="65" spans="1:9" s="54" customFormat="1">
      <c r="A65" s="21"/>
      <c r="B65" s="21"/>
      <c r="C65" s="21"/>
      <c r="D65" s="21"/>
      <c r="E65" s="21"/>
      <c r="F65" s="21"/>
      <c r="G65" s="21"/>
      <c r="H65" s="21"/>
      <c r="I65" s="21"/>
    </row>
    <row r="66" spans="1:9" s="54" customFormat="1">
      <c r="A66" s="21"/>
      <c r="B66" s="21"/>
      <c r="C66" s="21"/>
      <c r="D66" s="21"/>
      <c r="E66" s="21"/>
      <c r="F66" s="21"/>
      <c r="G66" s="21"/>
      <c r="H66" s="21"/>
      <c r="I66" s="21"/>
    </row>
    <row r="67" spans="1:9" s="54" customFormat="1">
      <c r="A67" s="21"/>
      <c r="B67" s="21"/>
      <c r="C67" s="21"/>
      <c r="D67" s="21"/>
      <c r="E67" s="21"/>
      <c r="F67" s="21"/>
      <c r="G67" s="21"/>
      <c r="H67" s="21"/>
      <c r="I67" s="21"/>
    </row>
    <row r="68" spans="1:9" s="54" customFormat="1">
      <c r="A68" s="21"/>
      <c r="B68" s="21"/>
      <c r="C68" s="21"/>
      <c r="D68" s="21"/>
      <c r="E68" s="21"/>
      <c r="F68" s="21"/>
      <c r="G68" s="21"/>
      <c r="H68" s="21"/>
      <c r="I68" s="21"/>
    </row>
    <row r="69" spans="1:9" s="54" customFormat="1">
      <c r="A69" s="21"/>
      <c r="B69" s="21"/>
      <c r="C69" s="21"/>
      <c r="D69" s="21"/>
      <c r="E69" s="21"/>
      <c r="F69" s="21"/>
      <c r="G69" s="21"/>
      <c r="H69" s="21"/>
      <c r="I69" s="21"/>
    </row>
    <row r="70" spans="1:9" s="54" customFormat="1">
      <c r="A70" s="21"/>
      <c r="B70" s="21"/>
      <c r="C70" s="21"/>
      <c r="D70" s="21"/>
      <c r="E70" s="21"/>
      <c r="F70" s="21"/>
      <c r="G70" s="21"/>
      <c r="H70" s="21"/>
      <c r="I70" s="21"/>
    </row>
    <row r="71" spans="1:9" s="54" customFormat="1">
      <c r="A71" s="21"/>
      <c r="B71" s="21"/>
      <c r="C71" s="21"/>
      <c r="D71" s="21"/>
      <c r="E71" s="21"/>
      <c r="F71" s="21"/>
      <c r="G71" s="21"/>
      <c r="H71" s="21"/>
      <c r="I71" s="21"/>
    </row>
    <row r="72" spans="1:9" s="54" customFormat="1">
      <c r="A72" s="21"/>
      <c r="B72" s="21"/>
      <c r="C72" s="21"/>
      <c r="D72" s="21"/>
      <c r="E72" s="21"/>
      <c r="F72" s="21"/>
      <c r="G72" s="21"/>
      <c r="H72" s="21"/>
      <c r="I72" s="21"/>
    </row>
    <row r="73" spans="1:9" s="54" customFormat="1">
      <c r="A73" s="21"/>
      <c r="B73" s="21"/>
      <c r="C73" s="21"/>
      <c r="D73" s="21"/>
      <c r="E73" s="21"/>
      <c r="F73" s="21"/>
      <c r="G73" s="21"/>
      <c r="H73" s="21"/>
      <c r="I73" s="21"/>
    </row>
    <row r="74" spans="1:9" s="54" customFormat="1">
      <c r="A74" s="21"/>
      <c r="B74" s="21"/>
      <c r="C74" s="21"/>
      <c r="D74" s="21"/>
      <c r="E74" s="21"/>
      <c r="F74" s="21"/>
      <c r="G74" s="21"/>
      <c r="H74" s="21"/>
      <c r="I74" s="21"/>
    </row>
    <row r="75" spans="1:9" s="54" customFormat="1">
      <c r="A75" s="21"/>
      <c r="B75" s="21"/>
      <c r="C75" s="21"/>
      <c r="D75" s="21"/>
      <c r="E75" s="21"/>
      <c r="F75" s="21"/>
      <c r="G75" s="21"/>
      <c r="H75" s="21"/>
      <c r="I75" s="21"/>
    </row>
    <row r="76" spans="1:9" s="54" customFormat="1">
      <c r="A76" s="21"/>
      <c r="B76" s="21"/>
      <c r="C76" s="21"/>
      <c r="D76" s="21"/>
      <c r="E76" s="21"/>
      <c r="F76" s="21"/>
      <c r="G76" s="21"/>
      <c r="H76" s="21"/>
      <c r="I76" s="21"/>
    </row>
    <row r="77" spans="1:9" s="54" customFormat="1">
      <c r="A77" s="21"/>
      <c r="B77" s="21"/>
      <c r="C77" s="21"/>
      <c r="D77" s="21"/>
      <c r="E77" s="21"/>
      <c r="F77" s="21"/>
      <c r="G77" s="21"/>
      <c r="H77" s="21"/>
      <c r="I77" s="21"/>
    </row>
    <row r="78" spans="1:9" s="54" customFormat="1">
      <c r="A78" s="21"/>
      <c r="B78" s="21"/>
      <c r="C78" s="21"/>
      <c r="D78" s="21"/>
      <c r="E78" s="21"/>
      <c r="F78" s="21"/>
      <c r="G78" s="21"/>
      <c r="H78" s="21"/>
      <c r="I78" s="21"/>
    </row>
    <row r="79" spans="1:9" s="54" customFormat="1">
      <c r="A79" s="21"/>
      <c r="B79" s="21"/>
      <c r="C79" s="21"/>
      <c r="D79" s="21"/>
      <c r="E79" s="21"/>
      <c r="F79" s="21"/>
      <c r="G79" s="21"/>
      <c r="H79" s="21"/>
      <c r="I79" s="21"/>
    </row>
    <row r="80" spans="1:9" s="54" customFormat="1">
      <c r="A80" s="21"/>
      <c r="B80" s="21"/>
      <c r="C80" s="21"/>
      <c r="D80" s="21"/>
      <c r="E80" s="21"/>
      <c r="F80" s="21"/>
      <c r="G80" s="21"/>
      <c r="H80" s="21"/>
      <c r="I80" s="21"/>
    </row>
    <row r="81" spans="1:9" s="54" customFormat="1">
      <c r="A81" s="21"/>
      <c r="B81" s="21"/>
      <c r="C81" s="21"/>
      <c r="D81" s="21"/>
      <c r="E81" s="21"/>
      <c r="F81" s="21"/>
      <c r="G81" s="21"/>
      <c r="H81" s="21"/>
      <c r="I81" s="21"/>
    </row>
    <row r="82" spans="1:9" s="54" customFormat="1">
      <c r="A82" s="21"/>
      <c r="B82" s="21"/>
      <c r="C82" s="21"/>
      <c r="D82" s="21"/>
      <c r="E82" s="21"/>
      <c r="F82" s="21"/>
      <c r="G82" s="21"/>
      <c r="H82" s="21"/>
      <c r="I82" s="21"/>
    </row>
    <row r="83" spans="1:9" s="54" customFormat="1">
      <c r="A83" s="21"/>
      <c r="B83" s="21"/>
      <c r="C83" s="21"/>
      <c r="D83" s="21"/>
      <c r="E83" s="21"/>
      <c r="F83" s="21"/>
      <c r="G83" s="21"/>
      <c r="H83" s="21"/>
      <c r="I83" s="21"/>
    </row>
    <row r="84" spans="1:9" s="54" customFormat="1">
      <c r="A84" s="21"/>
      <c r="B84" s="21"/>
      <c r="C84" s="21"/>
      <c r="D84" s="21"/>
      <c r="E84" s="21"/>
      <c r="F84" s="21"/>
      <c r="G84" s="21"/>
      <c r="H84" s="21"/>
      <c r="I84" s="21"/>
    </row>
    <row r="85" spans="1:9" s="54" customFormat="1">
      <c r="A85" s="21"/>
      <c r="B85" s="21"/>
      <c r="C85" s="21"/>
      <c r="D85" s="21"/>
      <c r="E85" s="21"/>
      <c r="F85" s="21"/>
      <c r="G85" s="21"/>
      <c r="H85" s="21"/>
      <c r="I85" s="21"/>
    </row>
    <row r="86" spans="1:9" s="54" customFormat="1">
      <c r="A86" s="21"/>
      <c r="B86" s="21"/>
      <c r="C86" s="21"/>
      <c r="D86" s="21"/>
      <c r="E86" s="21"/>
      <c r="F86" s="21"/>
      <c r="G86" s="21"/>
      <c r="H86" s="21"/>
      <c r="I86" s="21"/>
    </row>
    <row r="87" spans="1:9" s="54" customFormat="1">
      <c r="A87" s="21"/>
      <c r="B87" s="21"/>
      <c r="C87" s="21"/>
      <c r="D87" s="21"/>
      <c r="E87" s="21"/>
      <c r="F87" s="21"/>
      <c r="G87" s="21"/>
      <c r="H87" s="21"/>
      <c r="I87" s="21"/>
    </row>
    <row r="88" spans="1:9" s="54" customFormat="1">
      <c r="A88" s="21"/>
      <c r="B88" s="21"/>
      <c r="C88" s="21"/>
      <c r="D88" s="21"/>
      <c r="E88" s="21"/>
      <c r="F88" s="21"/>
      <c r="G88" s="21"/>
      <c r="H88" s="21"/>
      <c r="I88" s="21"/>
    </row>
    <row r="89" spans="1:9" s="54" customFormat="1">
      <c r="A89" s="21"/>
      <c r="B89" s="21"/>
      <c r="C89" s="21"/>
      <c r="D89" s="21"/>
      <c r="E89" s="21"/>
      <c r="F89" s="21"/>
      <c r="G89" s="21"/>
      <c r="H89" s="21"/>
      <c r="I89" s="21"/>
    </row>
    <row r="90" spans="1:9" s="54" customFormat="1">
      <c r="A90" s="21"/>
      <c r="B90" s="21"/>
      <c r="C90" s="21"/>
      <c r="D90" s="21"/>
      <c r="E90" s="21"/>
      <c r="F90" s="21"/>
      <c r="G90" s="21"/>
      <c r="H90" s="21"/>
      <c r="I90" s="21"/>
    </row>
    <row r="91" spans="1:9" s="54" customFormat="1">
      <c r="A91" s="21"/>
      <c r="B91" s="21"/>
      <c r="C91" s="21"/>
      <c r="D91" s="21"/>
      <c r="E91" s="21"/>
      <c r="F91" s="21"/>
    </row>
    <row r="92" spans="1:9" s="54" customFormat="1">
      <c r="A92" s="21"/>
      <c r="B92" s="21"/>
      <c r="C92" s="21"/>
      <c r="D92" s="21"/>
      <c r="E92" s="21"/>
      <c r="F92" s="21"/>
    </row>
    <row r="93" spans="1:9" s="54" customFormat="1">
      <c r="A93" s="21"/>
      <c r="B93" s="21"/>
      <c r="C93" s="21"/>
      <c r="D93" s="21"/>
      <c r="E93" s="21"/>
      <c r="F93" s="21"/>
    </row>
    <row r="94" spans="1:9" s="54" customFormat="1">
      <c r="A94" s="21"/>
      <c r="B94" s="21"/>
      <c r="C94" s="21"/>
      <c r="D94" s="21"/>
      <c r="E94" s="21"/>
      <c r="F94" s="21"/>
    </row>
    <row r="95" spans="1:9" s="54" customFormat="1">
      <c r="A95" s="21"/>
      <c r="B95" s="21"/>
      <c r="C95" s="21"/>
      <c r="D95" s="21"/>
      <c r="E95" s="21"/>
      <c r="F95" s="21"/>
    </row>
    <row r="96" spans="1:9" s="54" customFormat="1">
      <c r="A96" s="21"/>
      <c r="B96" s="21"/>
      <c r="C96" s="21"/>
      <c r="D96" s="21"/>
      <c r="E96" s="21"/>
      <c r="F96" s="21"/>
    </row>
    <row r="97" spans="1:6" s="54" customFormat="1">
      <c r="A97" s="21"/>
      <c r="B97" s="21"/>
      <c r="C97" s="21"/>
      <c r="D97" s="21"/>
      <c r="E97" s="21"/>
      <c r="F97" s="21"/>
    </row>
    <row r="98" spans="1:6" s="54" customFormat="1">
      <c r="A98" s="21"/>
      <c r="B98" s="21"/>
      <c r="C98" s="21"/>
      <c r="D98" s="21"/>
      <c r="E98" s="21"/>
      <c r="F98" s="21"/>
    </row>
    <row r="99" spans="1:6" s="54" customFormat="1">
      <c r="A99" s="21"/>
      <c r="B99" s="21"/>
      <c r="C99" s="21"/>
      <c r="D99" s="21"/>
      <c r="E99" s="21"/>
      <c r="F99" s="21"/>
    </row>
    <row r="100" spans="1:6" s="54" customFormat="1">
      <c r="A100" s="21"/>
      <c r="B100" s="21"/>
      <c r="C100" s="21"/>
      <c r="D100" s="21"/>
      <c r="E100" s="21"/>
      <c r="F100" s="21"/>
    </row>
    <row r="101" spans="1:6" s="54" customFormat="1">
      <c r="A101" s="21"/>
      <c r="B101" s="21"/>
      <c r="C101" s="21"/>
      <c r="D101" s="21"/>
      <c r="E101" s="21"/>
      <c r="F101" s="21"/>
    </row>
    <row r="102" spans="1:6" s="54" customFormat="1">
      <c r="A102" s="21"/>
      <c r="B102" s="21"/>
      <c r="C102" s="21"/>
      <c r="D102" s="21"/>
      <c r="E102" s="21"/>
      <c r="F102" s="21"/>
    </row>
    <row r="103" spans="1:6" s="54" customFormat="1">
      <c r="A103" s="21"/>
      <c r="B103" s="21"/>
      <c r="C103" s="21"/>
      <c r="D103" s="21"/>
      <c r="E103" s="21"/>
      <c r="F103" s="21"/>
    </row>
    <row r="104" spans="1:6" s="54" customFormat="1">
      <c r="A104" s="21"/>
      <c r="B104" s="21"/>
      <c r="C104" s="21"/>
      <c r="D104" s="21"/>
      <c r="E104" s="21"/>
      <c r="F104" s="21"/>
    </row>
    <row r="105" spans="1:6" s="54" customFormat="1">
      <c r="A105" s="21"/>
      <c r="B105" s="21"/>
      <c r="C105" s="21"/>
      <c r="D105" s="21"/>
      <c r="E105" s="21"/>
      <c r="F105" s="21"/>
    </row>
    <row r="106" spans="1:6" s="54" customFormat="1">
      <c r="A106" s="21"/>
      <c r="B106" s="21"/>
      <c r="C106" s="21"/>
      <c r="D106" s="21"/>
      <c r="E106" s="21"/>
      <c r="F106" s="21"/>
    </row>
    <row r="107" spans="1:6" s="54" customFormat="1">
      <c r="A107" s="21"/>
      <c r="B107" s="21"/>
      <c r="C107" s="21"/>
      <c r="D107" s="21"/>
      <c r="E107" s="21"/>
      <c r="F107" s="21"/>
    </row>
    <row r="108" spans="1:6" s="54" customFormat="1">
      <c r="A108" s="21"/>
      <c r="B108" s="21"/>
      <c r="C108" s="21"/>
      <c r="D108" s="21"/>
      <c r="E108" s="21"/>
      <c r="F108" s="21"/>
    </row>
    <row r="109" spans="1:6" s="54" customFormat="1">
      <c r="A109" s="21"/>
      <c r="B109" s="21"/>
      <c r="C109" s="21"/>
      <c r="D109" s="21"/>
      <c r="E109" s="21"/>
      <c r="F109" s="21"/>
    </row>
    <row r="110" spans="1:6" s="54" customFormat="1">
      <c r="A110" s="21"/>
      <c r="B110" s="21"/>
      <c r="C110" s="21"/>
      <c r="D110" s="21"/>
      <c r="E110" s="21"/>
      <c r="F110" s="21"/>
    </row>
    <row r="111" spans="1:6" s="54" customFormat="1">
      <c r="A111" s="21"/>
      <c r="B111" s="21"/>
      <c r="C111" s="21"/>
      <c r="D111" s="21"/>
      <c r="E111" s="21"/>
      <c r="F111" s="21"/>
    </row>
    <row r="112" spans="1:6" s="54" customFormat="1">
      <c r="A112" s="21"/>
      <c r="B112" s="21"/>
      <c r="C112" s="21"/>
      <c r="D112" s="21"/>
      <c r="E112" s="21"/>
      <c r="F112" s="21"/>
    </row>
    <row r="113" spans="1:6" s="54" customFormat="1">
      <c r="A113" s="21"/>
      <c r="B113" s="21"/>
      <c r="C113" s="21"/>
      <c r="D113" s="21"/>
      <c r="E113" s="21"/>
      <c r="F113" s="21"/>
    </row>
    <row r="114" spans="1:6" s="54" customFormat="1">
      <c r="A114" s="21"/>
      <c r="B114" s="21"/>
      <c r="C114" s="21"/>
      <c r="D114" s="21"/>
      <c r="E114" s="21"/>
      <c r="F114" s="21"/>
    </row>
    <row r="115" spans="1:6" s="54" customFormat="1">
      <c r="A115" s="21"/>
      <c r="B115" s="21"/>
      <c r="C115" s="21"/>
      <c r="D115" s="21"/>
      <c r="E115" s="21"/>
      <c r="F115" s="21"/>
    </row>
    <row r="116" spans="1:6" s="54" customFormat="1">
      <c r="A116" s="21"/>
      <c r="B116" s="21"/>
      <c r="C116" s="21"/>
      <c r="D116" s="21"/>
      <c r="E116" s="21"/>
      <c r="F116" s="21"/>
    </row>
    <row r="117" spans="1:6" s="54" customFormat="1">
      <c r="A117" s="21"/>
      <c r="B117" s="21"/>
      <c r="C117" s="21"/>
      <c r="D117" s="21"/>
      <c r="E117" s="21"/>
      <c r="F117" s="21"/>
    </row>
    <row r="118" spans="1:6" s="54" customFormat="1">
      <c r="A118" s="21"/>
      <c r="B118" s="21"/>
      <c r="C118" s="21"/>
      <c r="D118" s="21"/>
      <c r="E118" s="21"/>
      <c r="F118" s="21"/>
    </row>
    <row r="119" spans="1:6" s="54" customFormat="1">
      <c r="A119" s="21"/>
      <c r="B119" s="21"/>
      <c r="C119" s="21"/>
      <c r="D119" s="21"/>
      <c r="E119" s="21"/>
      <c r="F119" s="21"/>
    </row>
    <row r="120" spans="1:6" s="54" customFormat="1">
      <c r="A120" s="21"/>
      <c r="B120" s="21"/>
      <c r="C120" s="21"/>
      <c r="D120" s="21"/>
      <c r="E120" s="21"/>
      <c r="F120" s="21"/>
    </row>
    <row r="121" spans="1:6" s="54" customFormat="1">
      <c r="A121" s="21"/>
      <c r="B121" s="21"/>
      <c r="C121" s="21"/>
      <c r="D121" s="21"/>
      <c r="E121" s="21"/>
      <c r="F121" s="21"/>
    </row>
    <row r="122" spans="1:6" s="54" customFormat="1">
      <c r="A122" s="21"/>
      <c r="B122" s="21"/>
      <c r="C122" s="21"/>
      <c r="D122" s="21"/>
      <c r="E122" s="21"/>
      <c r="F122" s="21"/>
    </row>
    <row r="123" spans="1:6" s="54" customFormat="1">
      <c r="A123" s="21"/>
      <c r="B123" s="21"/>
      <c r="C123" s="21"/>
      <c r="D123" s="21"/>
      <c r="E123" s="21"/>
      <c r="F123" s="21"/>
    </row>
    <row r="124" spans="1:6" s="54" customFormat="1">
      <c r="A124" s="21"/>
      <c r="B124" s="21"/>
      <c r="C124" s="21"/>
      <c r="D124" s="21"/>
      <c r="E124" s="21"/>
      <c r="F124" s="21"/>
    </row>
    <row r="125" spans="1:6" s="54" customFormat="1">
      <c r="A125" s="21"/>
      <c r="B125" s="21"/>
      <c r="C125" s="21"/>
      <c r="D125" s="21"/>
      <c r="E125" s="21"/>
      <c r="F125" s="21"/>
    </row>
    <row r="126" spans="1:6" s="54" customFormat="1">
      <c r="A126" s="21"/>
      <c r="B126" s="21"/>
      <c r="C126" s="21"/>
      <c r="D126" s="21"/>
      <c r="E126" s="21"/>
      <c r="F126" s="21"/>
    </row>
    <row r="127" spans="1:6" s="54" customFormat="1">
      <c r="A127" s="21"/>
      <c r="B127" s="21"/>
      <c r="C127" s="21"/>
      <c r="D127" s="21"/>
      <c r="E127" s="21"/>
      <c r="F127" s="21"/>
    </row>
    <row r="128" spans="1:6" s="54" customFormat="1">
      <c r="A128" s="21"/>
      <c r="B128" s="21"/>
      <c r="C128" s="21"/>
      <c r="D128" s="21"/>
      <c r="E128" s="21"/>
      <c r="F128" s="21"/>
    </row>
    <row r="129" spans="1:6" s="54" customFormat="1">
      <c r="A129" s="21"/>
      <c r="B129" s="21"/>
      <c r="C129" s="21"/>
      <c r="D129" s="21"/>
      <c r="E129" s="21"/>
      <c r="F129" s="21"/>
    </row>
    <row r="130" spans="1:6" s="54" customFormat="1">
      <c r="A130" s="21"/>
      <c r="B130" s="21"/>
      <c r="C130" s="21"/>
      <c r="D130" s="21"/>
      <c r="E130" s="21"/>
      <c r="F130" s="21"/>
    </row>
    <row r="131" spans="1:6" s="54" customFormat="1">
      <c r="A131" s="21"/>
      <c r="B131" s="21"/>
      <c r="C131" s="21"/>
      <c r="D131" s="21"/>
      <c r="E131" s="21"/>
      <c r="F131" s="21"/>
    </row>
    <row r="132" spans="1:6" s="54" customFormat="1">
      <c r="A132" s="21"/>
      <c r="B132" s="21"/>
      <c r="C132" s="21"/>
      <c r="D132" s="21"/>
      <c r="E132" s="21"/>
      <c r="F132" s="21"/>
    </row>
    <row r="133" spans="1:6" s="54" customFormat="1">
      <c r="A133" s="21"/>
      <c r="B133" s="21"/>
      <c r="C133" s="21"/>
      <c r="D133" s="21"/>
      <c r="E133" s="21"/>
      <c r="F133" s="21"/>
    </row>
    <row r="134" spans="1:6" s="54" customFormat="1">
      <c r="A134" s="21"/>
      <c r="B134" s="21"/>
      <c r="C134" s="21"/>
      <c r="D134" s="21"/>
      <c r="E134" s="21"/>
      <c r="F134" s="21"/>
    </row>
    <row r="135" spans="1:6" s="54" customFormat="1">
      <c r="A135" s="21"/>
      <c r="B135" s="21"/>
      <c r="C135" s="21"/>
      <c r="D135" s="21"/>
      <c r="E135" s="21"/>
      <c r="F135" s="21"/>
    </row>
    <row r="136" spans="1:6" s="54" customFormat="1">
      <c r="A136" s="21"/>
      <c r="B136" s="21"/>
      <c r="C136" s="21"/>
      <c r="D136" s="21"/>
      <c r="E136" s="21"/>
      <c r="F136" s="21"/>
    </row>
    <row r="137" spans="1:6" s="54" customFormat="1">
      <c r="A137" s="21"/>
      <c r="B137" s="21"/>
      <c r="C137" s="21"/>
      <c r="D137" s="21"/>
      <c r="E137" s="21"/>
      <c r="F137" s="21"/>
    </row>
    <row r="138" spans="1:6" s="54" customFormat="1">
      <c r="A138" s="21"/>
      <c r="B138" s="21"/>
      <c r="C138" s="21"/>
      <c r="D138" s="21"/>
      <c r="E138" s="21"/>
      <c r="F138" s="21"/>
    </row>
    <row r="139" spans="1:6" s="54" customFormat="1">
      <c r="A139" s="21"/>
      <c r="B139" s="21"/>
      <c r="C139" s="21"/>
      <c r="D139" s="21"/>
      <c r="E139" s="21"/>
      <c r="F139" s="21"/>
    </row>
    <row r="140" spans="1:6" s="54" customFormat="1">
      <c r="A140" s="21"/>
      <c r="B140" s="21"/>
      <c r="C140" s="21"/>
      <c r="D140" s="21"/>
      <c r="E140" s="21"/>
      <c r="F140" s="21"/>
    </row>
    <row r="141" spans="1:6" s="54" customFormat="1">
      <c r="A141" s="21"/>
      <c r="B141" s="21"/>
      <c r="C141" s="21"/>
      <c r="D141" s="21"/>
      <c r="E141" s="21"/>
      <c r="F141" s="21"/>
    </row>
    <row r="142" spans="1:6" s="54" customFormat="1">
      <c r="A142" s="21"/>
      <c r="B142" s="21"/>
      <c r="C142" s="21"/>
      <c r="D142" s="21"/>
      <c r="E142" s="21"/>
      <c r="F142" s="21"/>
    </row>
    <row r="143" spans="1:6" s="54" customFormat="1">
      <c r="A143" s="21"/>
      <c r="B143" s="21"/>
      <c r="C143" s="21"/>
      <c r="D143" s="21"/>
      <c r="E143" s="21"/>
      <c r="F143" s="21"/>
    </row>
    <row r="144" spans="1:6" s="54" customFormat="1">
      <c r="A144" s="21"/>
      <c r="B144" s="21"/>
      <c r="C144" s="21"/>
      <c r="D144" s="21"/>
      <c r="E144" s="21"/>
      <c r="F144" s="21"/>
    </row>
    <row r="145" spans="1:6" s="54" customFormat="1">
      <c r="A145" s="21"/>
      <c r="B145" s="21"/>
      <c r="C145" s="21"/>
      <c r="D145" s="21"/>
      <c r="E145" s="21"/>
      <c r="F145" s="21"/>
    </row>
    <row r="146" spans="1:6" s="54" customFormat="1">
      <c r="A146" s="21"/>
      <c r="B146" s="21"/>
      <c r="C146" s="21"/>
      <c r="D146" s="21"/>
      <c r="E146" s="21"/>
      <c r="F146" s="21"/>
    </row>
    <row r="147" spans="1:6" s="54" customFormat="1">
      <c r="A147" s="21"/>
      <c r="B147" s="21"/>
      <c r="C147" s="21"/>
      <c r="D147" s="21"/>
      <c r="E147" s="21"/>
      <c r="F147" s="21"/>
    </row>
    <row r="148" spans="1:6" s="54" customFormat="1">
      <c r="A148" s="21"/>
      <c r="B148" s="21"/>
      <c r="C148" s="21"/>
      <c r="D148" s="21"/>
      <c r="E148" s="21"/>
      <c r="F148" s="21"/>
    </row>
    <row r="149" spans="1:6" s="54" customFormat="1">
      <c r="A149" s="21"/>
      <c r="B149" s="21"/>
      <c r="C149" s="21"/>
      <c r="D149" s="21"/>
      <c r="E149" s="21"/>
      <c r="F149" s="21"/>
    </row>
    <row r="150" spans="1:6" s="54" customFormat="1">
      <c r="A150" s="21"/>
      <c r="B150" s="21"/>
      <c r="C150" s="21"/>
      <c r="D150" s="21"/>
      <c r="E150" s="21"/>
      <c r="F150" s="21"/>
    </row>
    <row r="151" spans="1:6" s="54" customFormat="1">
      <c r="A151" s="21"/>
      <c r="B151" s="21"/>
      <c r="C151" s="21"/>
      <c r="D151" s="21"/>
      <c r="E151" s="21"/>
      <c r="F151" s="21"/>
    </row>
    <row r="152" spans="1:6" s="54" customFormat="1">
      <c r="A152" s="21"/>
      <c r="B152" s="21"/>
      <c r="C152" s="21"/>
      <c r="D152" s="21"/>
      <c r="E152" s="21"/>
      <c r="F152" s="21"/>
    </row>
    <row r="153" spans="1:6" s="54" customFormat="1">
      <c r="A153" s="21"/>
      <c r="B153" s="21"/>
      <c r="C153" s="21"/>
      <c r="D153" s="21"/>
      <c r="E153" s="21"/>
      <c r="F153" s="21"/>
    </row>
    <row r="154" spans="1:6" s="54" customFormat="1">
      <c r="A154" s="21"/>
      <c r="B154" s="21"/>
      <c r="C154" s="21"/>
      <c r="D154" s="21"/>
      <c r="E154" s="21"/>
      <c r="F154" s="21"/>
    </row>
    <row r="155" spans="1:6" s="54" customFormat="1">
      <c r="A155" s="21"/>
      <c r="B155" s="21"/>
      <c r="C155" s="21"/>
      <c r="D155" s="21"/>
      <c r="E155" s="21"/>
      <c r="F155" s="21"/>
    </row>
    <row r="156" spans="1:6" s="54" customFormat="1">
      <c r="A156" s="21"/>
      <c r="B156" s="21"/>
      <c r="C156" s="21"/>
      <c r="D156" s="21"/>
      <c r="E156" s="21"/>
      <c r="F156" s="21"/>
    </row>
    <row r="157" spans="1:6" s="54" customFormat="1">
      <c r="A157" s="21"/>
      <c r="B157" s="21"/>
      <c r="C157" s="21"/>
      <c r="D157" s="21"/>
      <c r="E157" s="21"/>
      <c r="F157" s="21"/>
    </row>
    <row r="158" spans="1:6" s="54" customFormat="1">
      <c r="A158" s="21"/>
      <c r="B158" s="21"/>
      <c r="C158" s="21"/>
      <c r="D158" s="21"/>
      <c r="E158" s="21"/>
      <c r="F158" s="21"/>
    </row>
    <row r="159" spans="1:6" s="54" customFormat="1">
      <c r="A159" s="21"/>
      <c r="B159" s="21"/>
      <c r="C159" s="21"/>
      <c r="D159" s="21"/>
      <c r="E159" s="21"/>
      <c r="F159" s="21"/>
    </row>
    <row r="160" spans="1:6" s="54" customFormat="1">
      <c r="A160" s="21"/>
      <c r="B160" s="21"/>
      <c r="C160" s="21"/>
      <c r="D160" s="21"/>
      <c r="E160" s="21"/>
      <c r="F160" s="21"/>
    </row>
    <row r="161" spans="1:6" s="54" customFormat="1">
      <c r="A161" s="21"/>
      <c r="B161" s="21"/>
      <c r="C161" s="21"/>
      <c r="D161" s="21"/>
      <c r="E161" s="21"/>
      <c r="F161" s="21"/>
    </row>
    <row r="162" spans="1:6" s="54" customFormat="1">
      <c r="A162" s="21"/>
      <c r="B162" s="21"/>
      <c r="C162" s="21"/>
      <c r="D162" s="21"/>
      <c r="E162" s="21"/>
      <c r="F162" s="21"/>
    </row>
    <row r="163" spans="1:6" s="54" customFormat="1">
      <c r="A163" s="21"/>
      <c r="B163" s="21"/>
      <c r="C163" s="21"/>
      <c r="D163" s="21"/>
      <c r="E163" s="21"/>
      <c r="F163" s="21"/>
    </row>
    <row r="164" spans="1:6" s="54" customFormat="1">
      <c r="A164" s="21"/>
      <c r="B164" s="21"/>
      <c r="C164" s="21"/>
      <c r="D164" s="21"/>
      <c r="E164" s="21"/>
      <c r="F164" s="21"/>
    </row>
    <row r="165" spans="1:6" s="54" customFormat="1">
      <c r="A165" s="21"/>
      <c r="B165" s="21"/>
      <c r="C165" s="21"/>
      <c r="D165" s="21"/>
      <c r="E165" s="21"/>
      <c r="F165" s="21"/>
    </row>
    <row r="166" spans="1:6" s="54" customFormat="1">
      <c r="A166" s="21"/>
      <c r="B166" s="21"/>
      <c r="C166" s="21"/>
      <c r="D166" s="21"/>
      <c r="E166" s="21"/>
      <c r="F166" s="21"/>
    </row>
    <row r="167" spans="1:6" s="54" customFormat="1">
      <c r="A167" s="21"/>
      <c r="B167" s="21"/>
      <c r="C167" s="21"/>
      <c r="D167" s="21"/>
      <c r="E167" s="21"/>
      <c r="F167" s="21"/>
    </row>
    <row r="168" spans="1:6" s="54" customFormat="1">
      <c r="A168" s="21"/>
      <c r="B168" s="21"/>
      <c r="C168" s="21"/>
      <c r="D168" s="21"/>
      <c r="E168" s="21"/>
      <c r="F168" s="21"/>
    </row>
    <row r="169" spans="1:6" s="54" customFormat="1">
      <c r="A169" s="21"/>
      <c r="B169" s="21"/>
      <c r="C169" s="21"/>
      <c r="D169" s="21"/>
      <c r="E169" s="21"/>
      <c r="F169" s="21"/>
    </row>
    <row r="170" spans="1:6" s="54" customFormat="1">
      <c r="A170" s="21"/>
      <c r="B170" s="21"/>
      <c r="C170" s="21"/>
      <c r="D170" s="21"/>
      <c r="E170" s="21"/>
      <c r="F170" s="21"/>
    </row>
    <row r="171" spans="1:6" s="54" customFormat="1">
      <c r="A171" s="21"/>
      <c r="B171" s="21"/>
      <c r="C171" s="21"/>
      <c r="D171" s="21"/>
      <c r="E171" s="21"/>
      <c r="F171" s="21"/>
    </row>
    <row r="172" spans="1:6" s="54" customFormat="1">
      <c r="A172" s="21"/>
      <c r="B172" s="21"/>
      <c r="C172" s="21"/>
      <c r="D172" s="21"/>
      <c r="E172" s="21"/>
      <c r="F172" s="21"/>
    </row>
    <row r="173" spans="1:6" s="54" customFormat="1">
      <c r="A173" s="21"/>
      <c r="B173" s="21"/>
      <c r="C173" s="21"/>
      <c r="D173" s="21"/>
      <c r="E173" s="21"/>
      <c r="F173" s="21"/>
    </row>
    <row r="174" spans="1:6" s="54" customFormat="1">
      <c r="A174" s="21"/>
      <c r="B174" s="21"/>
      <c r="C174" s="21"/>
      <c r="D174" s="21"/>
      <c r="E174" s="21"/>
      <c r="F174" s="21"/>
    </row>
    <row r="175" spans="1:6" s="54" customFormat="1">
      <c r="A175" s="21"/>
      <c r="B175" s="21"/>
      <c r="C175" s="21"/>
      <c r="D175" s="21"/>
      <c r="E175" s="21"/>
      <c r="F175" s="21"/>
    </row>
    <row r="176" spans="1:6" s="54" customFormat="1">
      <c r="A176" s="21"/>
      <c r="B176" s="21"/>
      <c r="C176" s="21"/>
      <c r="D176" s="21"/>
      <c r="E176" s="21"/>
      <c r="F176" s="21"/>
    </row>
    <row r="177" spans="1:6" s="54" customFormat="1">
      <c r="A177" s="21"/>
      <c r="B177" s="21"/>
      <c r="C177" s="21"/>
      <c r="D177" s="21"/>
      <c r="E177" s="21"/>
      <c r="F177" s="21"/>
    </row>
    <row r="178" spans="1:6" s="54" customFormat="1">
      <c r="A178" s="21"/>
      <c r="B178" s="21"/>
      <c r="C178" s="21"/>
      <c r="D178" s="21"/>
      <c r="E178" s="21"/>
      <c r="F178" s="21"/>
    </row>
    <row r="179" spans="1:6" s="54" customFormat="1">
      <c r="A179" s="21"/>
      <c r="B179" s="21"/>
      <c r="C179" s="21"/>
      <c r="D179" s="21"/>
      <c r="E179" s="21"/>
      <c r="F179" s="21"/>
    </row>
    <row r="180" spans="1:6" s="54" customFormat="1">
      <c r="A180" s="21"/>
      <c r="B180" s="21"/>
      <c r="C180" s="21"/>
      <c r="D180" s="21"/>
      <c r="E180" s="21"/>
      <c r="F180" s="21"/>
    </row>
    <row r="181" spans="1:6" s="54" customFormat="1">
      <c r="A181" s="21"/>
      <c r="B181" s="21"/>
      <c r="C181" s="21"/>
      <c r="D181" s="21"/>
      <c r="E181" s="21"/>
      <c r="F181" s="21"/>
    </row>
    <row r="182" spans="1:6" s="54" customFormat="1">
      <c r="A182" s="21"/>
      <c r="B182" s="21"/>
      <c r="C182" s="21"/>
      <c r="D182" s="21"/>
      <c r="E182" s="21"/>
      <c r="F182" s="21"/>
    </row>
    <row r="183" spans="1:6" s="54" customFormat="1">
      <c r="A183" s="21"/>
      <c r="B183" s="21"/>
      <c r="C183" s="21"/>
      <c r="D183" s="21"/>
      <c r="E183" s="21"/>
      <c r="F183" s="21"/>
    </row>
    <row r="184" spans="1:6" s="54" customFormat="1">
      <c r="A184" s="21"/>
      <c r="B184" s="21"/>
      <c r="C184" s="21"/>
      <c r="D184" s="21"/>
      <c r="E184" s="21"/>
      <c r="F184" s="21"/>
    </row>
    <row r="185" spans="1:6" s="54" customFormat="1">
      <c r="A185" s="21"/>
      <c r="B185" s="21"/>
      <c r="C185" s="21"/>
      <c r="D185" s="21"/>
      <c r="E185" s="21"/>
      <c r="F185" s="21"/>
    </row>
    <row r="186" spans="1:6" s="54" customFormat="1">
      <c r="A186" s="21"/>
      <c r="B186" s="21"/>
      <c r="C186" s="21"/>
      <c r="D186" s="21"/>
      <c r="E186" s="21"/>
      <c r="F186" s="21"/>
    </row>
    <row r="187" spans="1:6" s="54" customFormat="1">
      <c r="A187" s="21"/>
      <c r="B187" s="21"/>
      <c r="C187" s="21"/>
      <c r="D187" s="21"/>
      <c r="E187" s="21"/>
      <c r="F187" s="21"/>
    </row>
    <row r="188" spans="1:6" s="54" customFormat="1">
      <c r="A188" s="21"/>
      <c r="B188" s="21"/>
      <c r="C188" s="21"/>
      <c r="D188" s="21"/>
      <c r="E188" s="21"/>
      <c r="F188" s="21"/>
    </row>
    <row r="189" spans="1:6" s="54" customFormat="1">
      <c r="A189" s="21"/>
      <c r="B189" s="21"/>
      <c r="C189" s="21"/>
      <c r="D189" s="21"/>
      <c r="E189" s="21"/>
      <c r="F189" s="21"/>
    </row>
    <row r="190" spans="1:6" s="54" customFormat="1">
      <c r="A190" s="21"/>
      <c r="B190" s="21"/>
      <c r="C190" s="21"/>
      <c r="D190" s="21"/>
      <c r="E190" s="21"/>
      <c r="F190" s="21"/>
    </row>
    <row r="191" spans="1:6" s="54" customFormat="1">
      <c r="A191" s="21"/>
      <c r="B191" s="21"/>
      <c r="C191" s="21"/>
      <c r="D191" s="21"/>
      <c r="E191" s="21"/>
      <c r="F191" s="21"/>
    </row>
    <row r="192" spans="1:6" s="54" customFormat="1">
      <c r="A192" s="21"/>
      <c r="B192" s="21"/>
      <c r="C192" s="21"/>
      <c r="D192" s="21"/>
      <c r="E192" s="21"/>
      <c r="F192" s="21"/>
    </row>
    <row r="193" spans="1:9" s="54" customFormat="1">
      <c r="A193" s="21"/>
      <c r="B193" s="21"/>
      <c r="C193" s="21"/>
      <c r="D193" s="21"/>
      <c r="E193" s="21"/>
      <c r="F193" s="21"/>
    </row>
    <row r="194" spans="1:9" s="54" customFormat="1">
      <c r="A194" s="21"/>
      <c r="B194" s="21"/>
      <c r="C194" s="21"/>
      <c r="D194" s="21"/>
      <c r="E194" s="21"/>
      <c r="F194" s="21"/>
    </row>
    <row r="195" spans="1:9" s="54" customFormat="1">
      <c r="A195" s="21"/>
      <c r="B195" s="21"/>
      <c r="C195" s="21"/>
      <c r="D195" s="21"/>
      <c r="E195" s="21"/>
      <c r="F195" s="21"/>
    </row>
    <row r="196" spans="1:9" s="54" customFormat="1">
      <c r="A196" s="21"/>
      <c r="B196" s="21"/>
      <c r="C196" s="21"/>
      <c r="D196" s="21"/>
      <c r="E196" s="21"/>
      <c r="F196" s="21"/>
    </row>
    <row r="197" spans="1:9" s="54" customFormat="1">
      <c r="A197" s="21"/>
      <c r="B197" s="21"/>
      <c r="C197" s="21"/>
      <c r="D197" s="21"/>
      <c r="E197" s="21"/>
      <c r="F197" s="21"/>
    </row>
    <row r="198" spans="1:9" s="54" customFormat="1">
      <c r="A198" s="21"/>
      <c r="B198" s="21"/>
      <c r="C198" s="21"/>
      <c r="D198" s="21"/>
      <c r="E198" s="21"/>
      <c r="F198" s="21"/>
    </row>
    <row r="199" spans="1:9" s="54" customFormat="1">
      <c r="A199" s="21"/>
      <c r="B199" s="21"/>
      <c r="C199" s="21"/>
      <c r="D199" s="21"/>
      <c r="E199" s="21"/>
      <c r="F199" s="21"/>
    </row>
    <row r="200" spans="1:9" s="54" customFormat="1">
      <c r="A200" s="21"/>
      <c r="B200" s="21"/>
      <c r="C200" s="21"/>
      <c r="D200" s="21"/>
      <c r="E200" s="21"/>
      <c r="F200" s="21"/>
    </row>
    <row r="201" spans="1:9" s="54" customFormat="1">
      <c r="A201" s="21"/>
      <c r="B201" s="21"/>
      <c r="C201" s="21"/>
      <c r="D201" s="21"/>
      <c r="E201" s="21"/>
      <c r="F201" s="21"/>
    </row>
    <row r="202" spans="1:9" s="54" customFormat="1">
      <c r="A202" s="21"/>
      <c r="B202" s="21"/>
      <c r="C202" s="21"/>
      <c r="D202" s="21"/>
      <c r="E202" s="21"/>
      <c r="F202" s="21"/>
    </row>
    <row r="203" spans="1:9" s="54" customFormat="1">
      <c r="A203" s="21"/>
      <c r="B203" s="21"/>
      <c r="C203" s="21"/>
      <c r="D203" s="21"/>
      <c r="E203" s="21"/>
      <c r="F203" s="21"/>
    </row>
    <row r="204" spans="1:9" s="54" customFormat="1">
      <c r="A204" s="21"/>
      <c r="B204" s="21"/>
      <c r="C204" s="21"/>
      <c r="D204" s="21"/>
      <c r="E204" s="21"/>
      <c r="F204" s="21"/>
    </row>
    <row r="205" spans="1:9" s="54" customFormat="1">
      <c r="A205" s="21"/>
      <c r="B205" s="21"/>
      <c r="C205" s="21"/>
      <c r="D205" s="21"/>
      <c r="E205" s="21"/>
      <c r="F205" s="21"/>
    </row>
    <row r="206" spans="1:9" s="54" customFormat="1">
      <c r="A206" s="21"/>
      <c r="B206" s="21"/>
      <c r="C206" s="21"/>
      <c r="D206" s="21"/>
      <c r="E206" s="21"/>
      <c r="F206" s="21"/>
    </row>
    <row r="207" spans="1:9">
      <c r="A207" s="21"/>
      <c r="B207" s="21"/>
      <c r="C207" s="21"/>
      <c r="D207" s="21"/>
      <c r="E207" s="21"/>
      <c r="F207" s="21"/>
      <c r="G207" s="54"/>
      <c r="H207" s="54"/>
      <c r="I207" s="54"/>
    </row>
  </sheetData>
  <mergeCells count="19">
    <mergeCell ref="A4:I4"/>
    <mergeCell ref="B7:C7"/>
    <mergeCell ref="A16:A18"/>
    <mergeCell ref="A7:A9"/>
    <mergeCell ref="D7:F7"/>
    <mergeCell ref="E8:F8"/>
    <mergeCell ref="B8:B9"/>
    <mergeCell ref="C8:C9"/>
    <mergeCell ref="B16:D16"/>
    <mergeCell ref="G7:I7"/>
    <mergeCell ref="C17:D17"/>
    <mergeCell ref="D8:D9"/>
    <mergeCell ref="G8:G9"/>
    <mergeCell ref="B17:B18"/>
    <mergeCell ref="E17:E18"/>
    <mergeCell ref="H8:I8"/>
    <mergeCell ref="F17:G17"/>
    <mergeCell ref="H16:I18"/>
    <mergeCell ref="E16:G16"/>
  </mergeCells>
  <phoneticPr fontId="4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I16"/>
  <sheetViews>
    <sheetView view="pageBreakPreview" zoomScaleNormal="100" zoomScaleSheetLayoutView="100" workbookViewId="0">
      <selection activeCell="E11" sqref="E11"/>
    </sheetView>
  </sheetViews>
  <sheetFormatPr defaultRowHeight="14.25"/>
  <cols>
    <col min="1" max="1" width="10.625" style="61" customWidth="1"/>
    <col min="2" max="3" width="9.75" style="61" customWidth="1"/>
    <col min="4" max="9" width="8.25" style="72" customWidth="1"/>
    <col min="10" max="16384" width="9" style="72"/>
  </cols>
  <sheetData>
    <row r="1" spans="1:9" ht="11.25" customHeight="1"/>
    <row r="2" spans="1:9" ht="14.25" customHeight="1">
      <c r="I2" s="149" t="s">
        <v>647</v>
      </c>
    </row>
    <row r="3" spans="1:9" ht="14.25" customHeight="1"/>
    <row r="4" spans="1:9" s="416" customFormat="1" ht="45" customHeight="1">
      <c r="A4" s="911" t="s">
        <v>520</v>
      </c>
      <c r="B4" s="911"/>
      <c r="C4" s="911"/>
      <c r="D4" s="911"/>
      <c r="E4" s="911"/>
      <c r="F4" s="911"/>
      <c r="G4" s="911"/>
      <c r="H4" s="911"/>
      <c r="I4" s="911"/>
    </row>
    <row r="5" spans="1:9" s="416" customFormat="1" ht="14.25" customHeight="1">
      <c r="A5" s="184"/>
      <c r="B5" s="184"/>
      <c r="C5" s="184"/>
    </row>
    <row r="6" spans="1:9" s="176" customFormat="1" ht="14.25" customHeight="1" thickBot="1">
      <c r="A6" s="165" t="s">
        <v>3</v>
      </c>
      <c r="B6" s="263"/>
      <c r="C6" s="2"/>
      <c r="I6" s="177" t="s">
        <v>162</v>
      </c>
    </row>
    <row r="7" spans="1:9" s="52" customFormat="1" ht="43.5" customHeight="1">
      <c r="A7" s="884" t="s">
        <v>296</v>
      </c>
      <c r="B7" s="888" t="s">
        <v>321</v>
      </c>
      <c r="C7" s="934"/>
      <c r="D7" s="893" t="s">
        <v>333</v>
      </c>
      <c r="E7" s="893"/>
      <c r="F7" s="934"/>
      <c r="G7" s="886" t="s">
        <v>334</v>
      </c>
      <c r="H7" s="893"/>
      <c r="I7" s="893"/>
    </row>
    <row r="8" spans="1:9" s="52" customFormat="1" ht="36.75" customHeight="1">
      <c r="A8" s="908"/>
      <c r="B8" s="933" t="s">
        <v>180</v>
      </c>
      <c r="C8" s="907" t="s">
        <v>181</v>
      </c>
      <c r="D8" s="909" t="s">
        <v>180</v>
      </c>
      <c r="E8" s="904" t="s">
        <v>15</v>
      </c>
      <c r="F8" s="909"/>
      <c r="G8" s="907" t="s">
        <v>180</v>
      </c>
      <c r="H8" s="904" t="s">
        <v>15</v>
      </c>
      <c r="I8" s="917"/>
    </row>
    <row r="9" spans="1:9" s="52" customFormat="1" ht="30.75" customHeight="1">
      <c r="A9" s="895"/>
      <c r="B9" s="891"/>
      <c r="C9" s="897"/>
      <c r="D9" s="910"/>
      <c r="E9" s="394"/>
      <c r="F9" s="396" t="s">
        <v>12</v>
      </c>
      <c r="G9" s="897"/>
      <c r="H9" s="394"/>
      <c r="I9" s="386" t="s">
        <v>12</v>
      </c>
    </row>
    <row r="10" spans="1:9" s="24" customFormat="1" ht="93.95" customHeight="1">
      <c r="A10" s="804" t="s">
        <v>671</v>
      </c>
      <c r="B10" s="453">
        <v>104.39999999999999</v>
      </c>
      <c r="C10" s="454">
        <v>1452</v>
      </c>
      <c r="D10" s="369">
        <v>85.6</v>
      </c>
      <c r="E10" s="369">
        <v>1090</v>
      </c>
      <c r="F10" s="369">
        <v>1242</v>
      </c>
      <c r="G10" s="369">
        <v>18.8</v>
      </c>
      <c r="H10" s="369">
        <v>362</v>
      </c>
      <c r="I10" s="369">
        <v>2910</v>
      </c>
    </row>
    <row r="11" spans="1:9" s="24" customFormat="1" ht="93.95" customHeight="1">
      <c r="A11" s="804" t="s">
        <v>783</v>
      </c>
      <c r="B11" s="453">
        <v>100.6</v>
      </c>
      <c r="C11" s="454">
        <v>1139</v>
      </c>
      <c r="D11" s="369">
        <v>85.6</v>
      </c>
      <c r="E11" s="369">
        <v>787</v>
      </c>
      <c r="F11" s="369">
        <v>920</v>
      </c>
      <c r="G11" s="369">
        <v>15</v>
      </c>
      <c r="H11" s="369">
        <v>352</v>
      </c>
      <c r="I11" s="369">
        <v>2350</v>
      </c>
    </row>
    <row r="12" spans="1:9" s="24" customFormat="1" ht="93.95" customHeight="1">
      <c r="A12" s="804" t="s">
        <v>676</v>
      </c>
      <c r="B12" s="454">
        <v>83.1</v>
      </c>
      <c r="C12" s="454">
        <v>919</v>
      </c>
      <c r="D12" s="369">
        <v>68</v>
      </c>
      <c r="E12" s="369">
        <v>610</v>
      </c>
      <c r="F12" s="369">
        <v>897</v>
      </c>
      <c r="G12" s="369">
        <v>15.1</v>
      </c>
      <c r="H12" s="369">
        <v>309</v>
      </c>
      <c r="I12" s="369">
        <v>2046</v>
      </c>
    </row>
    <row r="13" spans="1:9" s="182" customFormat="1" ht="93.95" customHeight="1">
      <c r="A13" s="804" t="s">
        <v>678</v>
      </c>
      <c r="B13" s="454">
        <v>98</v>
      </c>
      <c r="C13" s="454">
        <v>1052</v>
      </c>
      <c r="D13" s="369">
        <v>81</v>
      </c>
      <c r="E13" s="369">
        <v>704</v>
      </c>
      <c r="F13" s="369">
        <v>870</v>
      </c>
      <c r="G13" s="369">
        <v>17</v>
      </c>
      <c r="H13" s="369">
        <v>348</v>
      </c>
      <c r="I13" s="369">
        <v>2052</v>
      </c>
    </row>
    <row r="14" spans="1:9" s="96" customFormat="1" ht="93.95" customHeight="1" thickBot="1">
      <c r="A14" s="155" t="s">
        <v>756</v>
      </c>
      <c r="B14" s="757">
        <f>SUM(D14,G14)</f>
        <v>96.199999999999989</v>
      </c>
      <c r="C14" s="758">
        <f>SUM(E14,H14)</f>
        <v>1051</v>
      </c>
      <c r="D14" s="557">
        <v>79.599999999999994</v>
      </c>
      <c r="E14" s="557">
        <v>693</v>
      </c>
      <c r="F14" s="557">
        <v>870</v>
      </c>
      <c r="G14" s="557">
        <v>16.600000000000001</v>
      </c>
      <c r="H14" s="557">
        <v>358</v>
      </c>
      <c r="I14" s="557">
        <v>2154</v>
      </c>
    </row>
    <row r="15" spans="1:9" ht="14.25" customHeight="1">
      <c r="A15" s="165"/>
      <c r="B15" s="165"/>
      <c r="C15" s="266"/>
      <c r="I15" s="3" t="s">
        <v>860</v>
      </c>
    </row>
    <row r="16" spans="1:9" ht="14.25" customHeight="1">
      <c r="A16" s="16"/>
      <c r="B16" s="185"/>
      <c r="C16" s="185"/>
    </row>
  </sheetData>
  <mergeCells count="11">
    <mergeCell ref="A4:I4"/>
    <mergeCell ref="C8:C9"/>
    <mergeCell ref="B8:B9"/>
    <mergeCell ref="D7:F7"/>
    <mergeCell ref="G7:I7"/>
    <mergeCell ref="D8:D9"/>
    <mergeCell ref="E8:F8"/>
    <mergeCell ref="G8:G9"/>
    <mergeCell ref="H8:I8"/>
    <mergeCell ref="A7:A9"/>
    <mergeCell ref="B7:C7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HP43"/>
  <sheetViews>
    <sheetView view="pageBreakPreview" topLeftCell="A13" zoomScale="115" zoomScaleNormal="100" zoomScaleSheetLayoutView="115" workbookViewId="0">
      <selection activeCell="AI25" sqref="AI25"/>
    </sheetView>
  </sheetViews>
  <sheetFormatPr defaultRowHeight="14.25"/>
  <cols>
    <col min="1" max="1" width="7.625" style="418" customWidth="1"/>
    <col min="2" max="2" width="6.375" style="61" customWidth="1"/>
    <col min="3" max="3" width="4.125" style="61" customWidth="1"/>
    <col min="4" max="4" width="5.125" style="61" customWidth="1"/>
    <col min="5" max="5" width="5.625" style="61" customWidth="1"/>
    <col min="6" max="6" width="7.625" style="61" customWidth="1"/>
    <col min="7" max="7" width="6.875" style="61" customWidth="1"/>
    <col min="8" max="8" width="6.75" style="61" customWidth="1"/>
    <col min="9" max="9" width="7.375" style="61" customWidth="1"/>
    <col min="10" max="10" width="7.375" style="72" customWidth="1"/>
    <col min="11" max="11" width="4.375" style="61" customWidth="1"/>
    <col min="12" max="12" width="5.125" style="61" customWidth="1"/>
    <col min="13" max="13" width="7.5" style="61" customWidth="1"/>
    <col min="14" max="14" width="9.25" style="61" customWidth="1"/>
    <col min="15" max="15" width="11.375" style="61" customWidth="1"/>
    <col min="16" max="16" width="8.625" style="61" customWidth="1"/>
    <col min="17" max="17" width="9" style="61" customWidth="1"/>
    <col min="18" max="18" width="9.375" style="61" customWidth="1"/>
    <col min="19" max="19" width="10.25" style="61" customWidth="1"/>
    <col min="20" max="20" width="9.625" style="61" customWidth="1"/>
    <col min="21" max="21" width="7.875" style="61" customWidth="1"/>
    <col min="22" max="22" width="6.5" style="61" customWidth="1"/>
    <col min="23" max="23" width="7.625" style="61" customWidth="1"/>
    <col min="24" max="24" width="6.125" style="61" customWidth="1"/>
    <col min="25" max="25" width="6.25" style="61" customWidth="1"/>
    <col min="26" max="26" width="7.125" style="61" customWidth="1"/>
    <col min="27" max="27" width="3.5" style="72" customWidth="1"/>
    <col min="28" max="28" width="3.25" style="72" customWidth="1"/>
    <col min="29" max="29" width="5.125" style="61" customWidth="1"/>
    <col min="30" max="30" width="8.125" style="61" customWidth="1"/>
    <col min="31" max="31" width="5.625" style="61" customWidth="1"/>
    <col min="32" max="32" width="8.375" style="61" customWidth="1"/>
    <col min="33" max="33" width="5.625" style="61" customWidth="1"/>
    <col min="34" max="34" width="5.25" style="61" customWidth="1"/>
    <col min="35" max="35" width="3.75" style="61" customWidth="1"/>
    <col min="36" max="36" width="6.25" style="61" customWidth="1"/>
    <col min="37" max="16384" width="9" style="72"/>
  </cols>
  <sheetData>
    <row r="1" spans="1:224" ht="11.25" customHeight="1"/>
    <row r="2" spans="1:224" s="171" customFormat="1" ht="14.25" customHeight="1">
      <c r="A2" s="163" t="s">
        <v>710</v>
      </c>
      <c r="B2" s="26"/>
      <c r="C2" s="26"/>
      <c r="E2" s="26"/>
      <c r="F2" s="26"/>
      <c r="G2" s="26"/>
      <c r="H2" s="26"/>
      <c r="I2" s="26"/>
      <c r="K2" s="26"/>
      <c r="L2" s="26"/>
      <c r="O2" s="26"/>
      <c r="P2" s="26"/>
      <c r="Q2" s="26"/>
      <c r="R2" s="26"/>
      <c r="S2" s="26"/>
      <c r="T2" s="26"/>
      <c r="U2" s="26"/>
      <c r="V2" s="149" t="s">
        <v>784</v>
      </c>
      <c r="W2" s="163" t="s">
        <v>785</v>
      </c>
      <c r="Z2" s="26"/>
      <c r="AC2" s="26"/>
      <c r="AD2" s="26"/>
      <c r="AE2" s="26"/>
      <c r="AF2" s="26"/>
      <c r="AG2" s="26"/>
      <c r="AH2" s="26"/>
      <c r="AI2" s="26"/>
      <c r="AJ2" s="149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</row>
    <row r="3" spans="1:224" s="52" customFormat="1" ht="14.25" customHeight="1">
      <c r="A3" s="16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16"/>
      <c r="AB3" s="17"/>
      <c r="AC3" s="17"/>
      <c r="AD3" s="17"/>
      <c r="AE3" s="17"/>
      <c r="AF3" s="17"/>
      <c r="AG3" s="17"/>
      <c r="AH3" s="17"/>
      <c r="AI3" s="17"/>
      <c r="AJ3" s="17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</row>
    <row r="4" spans="1:224" s="416" customFormat="1" ht="45" customHeight="1">
      <c r="A4" s="961" t="s">
        <v>505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883" t="s">
        <v>436</v>
      </c>
      <c r="O4" s="883"/>
      <c r="P4" s="883"/>
      <c r="Q4" s="883"/>
      <c r="R4" s="883"/>
      <c r="S4" s="883"/>
      <c r="T4" s="883"/>
      <c r="U4" s="883"/>
      <c r="V4" s="883"/>
      <c r="W4" s="911" t="s">
        <v>521</v>
      </c>
      <c r="X4" s="911"/>
      <c r="Y4" s="911"/>
      <c r="Z4" s="911"/>
      <c r="AA4" s="911"/>
      <c r="AB4" s="911"/>
      <c r="AC4" s="911"/>
      <c r="AD4" s="911"/>
      <c r="AE4" s="911"/>
      <c r="AF4" s="911"/>
      <c r="AG4" s="911"/>
      <c r="AH4" s="911"/>
      <c r="AI4" s="911"/>
      <c r="AJ4" s="911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</row>
    <row r="5" spans="1:224" s="416" customFormat="1" ht="14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184"/>
      <c r="Z5" s="184"/>
      <c r="AA5" s="258"/>
      <c r="AB5" s="258"/>
      <c r="AC5" s="48"/>
      <c r="AD5" s="48"/>
      <c r="AE5" s="48"/>
      <c r="AF5" s="48"/>
      <c r="AG5" s="48"/>
      <c r="AH5" s="48"/>
      <c r="AI5" s="48"/>
      <c r="AJ5" s="48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</row>
    <row r="6" spans="1:224" s="176" customFormat="1" ht="14.25" customHeight="1" thickBot="1">
      <c r="A6" s="172" t="s">
        <v>43</v>
      </c>
      <c r="B6" s="173"/>
      <c r="C6" s="2"/>
      <c r="D6" s="2"/>
      <c r="E6" s="2"/>
      <c r="F6" s="2"/>
      <c r="G6" s="2"/>
      <c r="H6" s="2"/>
      <c r="I6" s="2"/>
      <c r="J6" s="2"/>
      <c r="K6" s="2"/>
      <c r="O6" s="2"/>
      <c r="P6" s="2"/>
      <c r="Q6" s="2"/>
      <c r="R6" s="2"/>
      <c r="S6" s="2"/>
      <c r="T6" s="2"/>
      <c r="U6" s="2"/>
      <c r="V6" s="177" t="s">
        <v>162</v>
      </c>
      <c r="W6" s="172" t="s">
        <v>3</v>
      </c>
      <c r="Z6" s="2"/>
      <c r="AA6" s="165"/>
      <c r="AB6" s="2"/>
      <c r="AC6" s="2"/>
      <c r="AD6" s="2"/>
      <c r="AE6" s="2"/>
      <c r="AG6" s="2"/>
      <c r="AH6" s="2"/>
      <c r="AJ6" s="177" t="s">
        <v>162</v>
      </c>
      <c r="AK6" s="419"/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19"/>
      <c r="BB6" s="419"/>
      <c r="BC6" s="419"/>
      <c r="BD6" s="419"/>
      <c r="BE6" s="419"/>
      <c r="BF6" s="419"/>
      <c r="BG6" s="419"/>
      <c r="BH6" s="419"/>
      <c r="BI6" s="419"/>
      <c r="BJ6" s="419"/>
      <c r="BK6" s="419"/>
      <c r="BL6" s="419"/>
      <c r="BM6" s="419"/>
      <c r="BN6" s="419"/>
      <c r="BO6" s="419"/>
      <c r="BP6" s="419"/>
      <c r="BQ6" s="419"/>
      <c r="BR6" s="419"/>
      <c r="BS6" s="419"/>
      <c r="BT6" s="419"/>
      <c r="BU6" s="419"/>
      <c r="BV6" s="419"/>
      <c r="BW6" s="419"/>
      <c r="BX6" s="419"/>
      <c r="BY6" s="419"/>
      <c r="BZ6" s="419"/>
      <c r="CA6" s="419"/>
      <c r="CB6" s="419"/>
      <c r="CC6" s="419"/>
      <c r="CD6" s="419"/>
      <c r="CE6" s="419"/>
      <c r="CF6" s="419"/>
      <c r="CG6" s="419"/>
      <c r="CH6" s="419"/>
      <c r="CI6" s="419"/>
      <c r="CJ6" s="419"/>
      <c r="CK6" s="419"/>
      <c r="CL6" s="419"/>
      <c r="CM6" s="419"/>
      <c r="CN6" s="419"/>
      <c r="CO6" s="419"/>
      <c r="CP6" s="419"/>
    </row>
    <row r="7" spans="1:224" s="157" customFormat="1" ht="21.75" customHeight="1">
      <c r="A7" s="884" t="s">
        <v>296</v>
      </c>
      <c r="B7" s="966" t="s">
        <v>335</v>
      </c>
      <c r="C7" s="889"/>
      <c r="D7" s="889"/>
      <c r="E7" s="887"/>
      <c r="F7" s="887"/>
      <c r="G7" s="887"/>
      <c r="H7" s="887"/>
      <c r="I7" s="887"/>
      <c r="J7" s="887"/>
      <c r="K7" s="887"/>
      <c r="L7" s="887"/>
      <c r="M7" s="887"/>
      <c r="N7" s="964" t="s">
        <v>338</v>
      </c>
      <c r="O7" s="964"/>
      <c r="P7" s="965"/>
      <c r="Q7" s="965"/>
      <c r="R7" s="965"/>
      <c r="S7" s="965"/>
      <c r="T7" s="965"/>
      <c r="U7" s="965"/>
      <c r="V7" s="965"/>
      <c r="W7" s="884" t="s">
        <v>296</v>
      </c>
      <c r="X7" s="947" t="s">
        <v>340</v>
      </c>
      <c r="Y7" s="948"/>
      <c r="Z7" s="928"/>
      <c r="AA7" s="928"/>
      <c r="AB7" s="928"/>
      <c r="AC7" s="928"/>
      <c r="AD7" s="928"/>
      <c r="AE7" s="928"/>
      <c r="AF7" s="928"/>
      <c r="AG7" s="928"/>
      <c r="AH7" s="928"/>
      <c r="AI7" s="928"/>
      <c r="AJ7" s="905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</row>
    <row r="8" spans="1:224" s="52" customFormat="1" ht="21.75" customHeight="1">
      <c r="A8" s="944"/>
      <c r="B8" s="967"/>
      <c r="C8" s="941"/>
      <c r="D8" s="942"/>
      <c r="E8" s="949" t="s">
        <v>336</v>
      </c>
      <c r="F8" s="949"/>
      <c r="G8" s="949"/>
      <c r="H8" s="949" t="s">
        <v>574</v>
      </c>
      <c r="I8" s="949"/>
      <c r="J8" s="943"/>
      <c r="K8" s="949" t="s">
        <v>337</v>
      </c>
      <c r="L8" s="949"/>
      <c r="M8" s="943"/>
      <c r="N8" s="941"/>
      <c r="O8" s="942"/>
      <c r="P8" s="962" t="s">
        <v>339</v>
      </c>
      <c r="Q8" s="963"/>
      <c r="R8" s="963"/>
      <c r="S8" s="962" t="s">
        <v>51</v>
      </c>
      <c r="T8" s="963"/>
      <c r="U8" s="963"/>
      <c r="V8" s="963"/>
      <c r="W8" s="944"/>
      <c r="X8" s="945"/>
      <c r="Y8" s="946"/>
      <c r="Z8" s="943" t="s">
        <v>341</v>
      </c>
      <c r="AA8" s="937"/>
      <c r="AB8" s="937"/>
      <c r="AC8" s="938"/>
      <c r="AD8" s="937" t="s">
        <v>81</v>
      </c>
      <c r="AE8" s="937"/>
      <c r="AF8" s="938"/>
      <c r="AG8" s="949" t="s">
        <v>342</v>
      </c>
      <c r="AH8" s="949"/>
      <c r="AI8" s="949"/>
      <c r="AJ8" s="943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</row>
    <row r="9" spans="1:224" s="157" customFormat="1" ht="25.5" customHeight="1">
      <c r="A9" s="944"/>
      <c r="B9" s="909" t="s">
        <v>57</v>
      </c>
      <c r="C9" s="904" t="s">
        <v>58</v>
      </c>
      <c r="D9" s="909"/>
      <c r="E9" s="907" t="s">
        <v>57</v>
      </c>
      <c r="F9" s="904" t="s">
        <v>82</v>
      </c>
      <c r="G9" s="922"/>
      <c r="H9" s="907" t="s">
        <v>57</v>
      </c>
      <c r="I9" s="904" t="s">
        <v>82</v>
      </c>
      <c r="J9" s="922"/>
      <c r="K9" s="907" t="s">
        <v>57</v>
      </c>
      <c r="L9" s="904" t="s">
        <v>82</v>
      </c>
      <c r="M9" s="917"/>
      <c r="N9" s="909" t="s">
        <v>57</v>
      </c>
      <c r="O9" s="907" t="s">
        <v>58</v>
      </c>
      <c r="P9" s="907" t="s">
        <v>57</v>
      </c>
      <c r="Q9" s="904" t="s">
        <v>181</v>
      </c>
      <c r="R9" s="922"/>
      <c r="S9" s="907" t="s">
        <v>57</v>
      </c>
      <c r="T9" s="904" t="s">
        <v>13</v>
      </c>
      <c r="U9" s="917"/>
      <c r="V9" s="917"/>
      <c r="W9" s="944"/>
      <c r="X9" s="923" t="s">
        <v>57</v>
      </c>
      <c r="Y9" s="907" t="s">
        <v>513</v>
      </c>
      <c r="Z9" s="925" t="s">
        <v>57</v>
      </c>
      <c r="AA9" s="904" t="s">
        <v>83</v>
      </c>
      <c r="AB9" s="912"/>
      <c r="AC9" s="909"/>
      <c r="AD9" s="912" t="s">
        <v>57</v>
      </c>
      <c r="AE9" s="904" t="s">
        <v>80</v>
      </c>
      <c r="AF9" s="909"/>
      <c r="AG9" s="925" t="s">
        <v>57</v>
      </c>
      <c r="AH9" s="907" t="s">
        <v>136</v>
      </c>
      <c r="AI9" s="951"/>
      <c r="AJ9" s="916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</row>
    <row r="10" spans="1:224" s="157" customFormat="1" ht="25.5" customHeight="1">
      <c r="A10" s="885"/>
      <c r="B10" s="910"/>
      <c r="C10" s="894"/>
      <c r="D10" s="910"/>
      <c r="E10" s="897"/>
      <c r="F10" s="398"/>
      <c r="G10" s="181" t="s">
        <v>42</v>
      </c>
      <c r="H10" s="897"/>
      <c r="I10" s="388"/>
      <c r="J10" s="386" t="s">
        <v>42</v>
      </c>
      <c r="K10" s="897"/>
      <c r="L10" s="388"/>
      <c r="M10" s="386" t="s">
        <v>42</v>
      </c>
      <c r="N10" s="910"/>
      <c r="O10" s="897"/>
      <c r="P10" s="897"/>
      <c r="Q10" s="388"/>
      <c r="R10" s="386" t="s">
        <v>42</v>
      </c>
      <c r="S10" s="897"/>
      <c r="T10" s="388"/>
      <c r="U10" s="956" t="s">
        <v>42</v>
      </c>
      <c r="V10" s="956"/>
      <c r="W10" s="885"/>
      <c r="X10" s="924"/>
      <c r="Y10" s="897"/>
      <c r="Z10" s="926"/>
      <c r="AA10" s="920"/>
      <c r="AB10" s="950"/>
      <c r="AC10" s="181" t="s">
        <v>42</v>
      </c>
      <c r="AD10" s="936"/>
      <c r="AE10" s="390"/>
      <c r="AF10" s="181" t="s">
        <v>42</v>
      </c>
      <c r="AG10" s="926"/>
      <c r="AH10" s="920"/>
      <c r="AI10" s="950"/>
      <c r="AJ10" s="386" t="s">
        <v>41</v>
      </c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</row>
    <row r="11" spans="1:224" s="52" customFormat="1" ht="36" customHeight="1">
      <c r="A11" s="343" t="s">
        <v>671</v>
      </c>
      <c r="B11" s="376">
        <v>7.5</v>
      </c>
      <c r="C11" s="939">
        <v>520</v>
      </c>
      <c r="D11" s="939"/>
      <c r="E11" s="375">
        <v>2</v>
      </c>
      <c r="F11" s="375">
        <v>100</v>
      </c>
      <c r="G11" s="360">
        <v>5000</v>
      </c>
      <c r="H11" s="378">
        <v>0</v>
      </c>
      <c r="I11" s="376">
        <v>0</v>
      </c>
      <c r="J11" s="366">
        <v>0</v>
      </c>
      <c r="K11" s="376">
        <v>0</v>
      </c>
      <c r="L11" s="376">
        <v>0</v>
      </c>
      <c r="M11" s="366">
        <v>0</v>
      </c>
      <c r="N11" s="376">
        <v>328.79999999999995</v>
      </c>
      <c r="O11" s="376">
        <v>14895</v>
      </c>
      <c r="P11" s="802">
        <v>209.7</v>
      </c>
      <c r="Q11" s="806">
        <v>11037</v>
      </c>
      <c r="R11" s="803">
        <v>5263</v>
      </c>
      <c r="S11" s="802">
        <v>119.1</v>
      </c>
      <c r="T11" s="802">
        <v>3858</v>
      </c>
      <c r="U11" s="955">
        <v>3240</v>
      </c>
      <c r="V11" s="955"/>
      <c r="W11" s="343" t="s">
        <v>671</v>
      </c>
      <c r="X11" s="368">
        <v>167.70000000000002</v>
      </c>
      <c r="Y11" s="368">
        <v>846</v>
      </c>
      <c r="Z11" s="375">
        <v>155.30000000000001</v>
      </c>
      <c r="AA11" s="939">
        <v>403</v>
      </c>
      <c r="AB11" s="939"/>
      <c r="AC11" s="360">
        <v>260</v>
      </c>
      <c r="AD11" s="802">
        <v>3</v>
      </c>
      <c r="AE11" s="803">
        <v>36</v>
      </c>
      <c r="AF11" s="360">
        <v>1200</v>
      </c>
      <c r="AG11" s="375">
        <v>6</v>
      </c>
      <c r="AH11" s="939">
        <v>186</v>
      </c>
      <c r="AI11" s="939"/>
      <c r="AJ11" s="360">
        <v>3100</v>
      </c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</row>
    <row r="12" spans="1:224" s="52" customFormat="1" ht="36" customHeight="1">
      <c r="A12" s="343" t="s">
        <v>786</v>
      </c>
      <c r="B12" s="376">
        <v>14</v>
      </c>
      <c r="C12" s="939">
        <v>743</v>
      </c>
      <c r="D12" s="939"/>
      <c r="E12" s="375">
        <v>2</v>
      </c>
      <c r="F12" s="375">
        <v>98</v>
      </c>
      <c r="G12" s="360">
        <v>4900</v>
      </c>
      <c r="H12" s="378">
        <v>0</v>
      </c>
      <c r="I12" s="376">
        <v>0</v>
      </c>
      <c r="J12" s="366">
        <v>0</v>
      </c>
      <c r="K12" s="376">
        <v>0</v>
      </c>
      <c r="L12" s="376">
        <v>0</v>
      </c>
      <c r="M12" s="366">
        <v>0</v>
      </c>
      <c r="N12" s="376">
        <v>344</v>
      </c>
      <c r="O12" s="376">
        <v>14840</v>
      </c>
      <c r="P12" s="802">
        <v>226</v>
      </c>
      <c r="Q12" s="806">
        <v>11300</v>
      </c>
      <c r="R12" s="803">
        <v>5000</v>
      </c>
      <c r="S12" s="802">
        <v>118</v>
      </c>
      <c r="T12" s="802">
        <v>3540</v>
      </c>
      <c r="U12" s="955">
        <v>3000</v>
      </c>
      <c r="V12" s="955"/>
      <c r="W12" s="343" t="s">
        <v>642</v>
      </c>
      <c r="X12" s="368">
        <v>165</v>
      </c>
      <c r="Y12" s="368">
        <v>571</v>
      </c>
      <c r="Z12" s="375">
        <v>155</v>
      </c>
      <c r="AA12" s="939">
        <v>325</v>
      </c>
      <c r="AB12" s="939"/>
      <c r="AC12" s="360">
        <v>210</v>
      </c>
      <c r="AD12" s="802">
        <v>2</v>
      </c>
      <c r="AE12" s="803">
        <v>36</v>
      </c>
      <c r="AF12" s="360">
        <v>1800</v>
      </c>
      <c r="AG12" s="375">
        <v>7</v>
      </c>
      <c r="AH12" s="939">
        <v>150</v>
      </c>
      <c r="AI12" s="939"/>
      <c r="AJ12" s="360">
        <v>2143</v>
      </c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82"/>
      <c r="CN12" s="182"/>
      <c r="CO12" s="182"/>
      <c r="CP12" s="182"/>
    </row>
    <row r="13" spans="1:224" s="182" customFormat="1" ht="36" customHeight="1">
      <c r="A13" s="343" t="s">
        <v>676</v>
      </c>
      <c r="B13" s="376">
        <v>15.6</v>
      </c>
      <c r="C13" s="939">
        <v>799</v>
      </c>
      <c r="D13" s="939"/>
      <c r="E13" s="375">
        <v>1.9</v>
      </c>
      <c r="F13" s="375">
        <v>91</v>
      </c>
      <c r="G13" s="360">
        <v>4790</v>
      </c>
      <c r="H13" s="378">
        <v>0</v>
      </c>
      <c r="I13" s="376">
        <v>0</v>
      </c>
      <c r="J13" s="366">
        <v>0</v>
      </c>
      <c r="K13" s="376">
        <v>0</v>
      </c>
      <c r="L13" s="376">
        <v>0</v>
      </c>
      <c r="M13" s="366">
        <v>0</v>
      </c>
      <c r="N13" s="376">
        <v>371</v>
      </c>
      <c r="O13" s="376">
        <v>16007</v>
      </c>
      <c r="P13" s="802">
        <v>251</v>
      </c>
      <c r="Q13" s="806">
        <v>12407</v>
      </c>
      <c r="R13" s="803">
        <v>4943</v>
      </c>
      <c r="S13" s="802">
        <v>120</v>
      </c>
      <c r="T13" s="802">
        <v>3600</v>
      </c>
      <c r="U13" s="955">
        <v>3000</v>
      </c>
      <c r="V13" s="955"/>
      <c r="W13" s="343" t="s">
        <v>676</v>
      </c>
      <c r="X13" s="368">
        <v>159.79999999999998</v>
      </c>
      <c r="Y13" s="368">
        <v>427</v>
      </c>
      <c r="Z13" s="375">
        <v>155.30000000000001</v>
      </c>
      <c r="AA13" s="939">
        <v>326</v>
      </c>
      <c r="AB13" s="939"/>
      <c r="AC13" s="360">
        <v>210</v>
      </c>
      <c r="AD13" s="802">
        <v>0.6</v>
      </c>
      <c r="AE13" s="803">
        <v>7</v>
      </c>
      <c r="AF13" s="360">
        <v>1166.5999999999999</v>
      </c>
      <c r="AG13" s="375">
        <v>3.7</v>
      </c>
      <c r="AH13" s="939">
        <v>93</v>
      </c>
      <c r="AI13" s="939"/>
      <c r="AJ13" s="360">
        <v>2514</v>
      </c>
    </row>
    <row r="14" spans="1:224" s="182" customFormat="1" ht="36" customHeight="1">
      <c r="A14" s="343" t="s">
        <v>678</v>
      </c>
      <c r="B14" s="376">
        <v>6.5</v>
      </c>
      <c r="C14" s="939">
        <v>439</v>
      </c>
      <c r="D14" s="939"/>
      <c r="E14" s="375">
        <v>1.8</v>
      </c>
      <c r="F14" s="375">
        <v>86</v>
      </c>
      <c r="G14" s="360">
        <v>4800</v>
      </c>
      <c r="H14" s="378">
        <v>0</v>
      </c>
      <c r="I14" s="376">
        <v>0</v>
      </c>
      <c r="J14" s="366">
        <v>0</v>
      </c>
      <c r="K14" s="376">
        <v>0</v>
      </c>
      <c r="L14" s="376">
        <v>0</v>
      </c>
      <c r="M14" s="366">
        <v>0</v>
      </c>
      <c r="N14" s="376">
        <v>331</v>
      </c>
      <c r="O14" s="376">
        <v>15041</v>
      </c>
      <c r="P14" s="802">
        <v>217</v>
      </c>
      <c r="Q14" s="806">
        <v>11393</v>
      </c>
      <c r="R14" s="803">
        <v>5250</v>
      </c>
      <c r="S14" s="802">
        <v>114</v>
      </c>
      <c r="T14" s="802">
        <v>3648</v>
      </c>
      <c r="U14" s="955">
        <v>3200</v>
      </c>
      <c r="V14" s="955"/>
      <c r="W14" s="343" t="s">
        <v>788</v>
      </c>
      <c r="X14" s="368">
        <v>165.3</v>
      </c>
      <c r="Y14" s="368">
        <v>503</v>
      </c>
      <c r="Z14" s="375">
        <v>158</v>
      </c>
      <c r="AA14" s="939">
        <v>320</v>
      </c>
      <c r="AB14" s="939"/>
      <c r="AC14" s="360">
        <v>203</v>
      </c>
      <c r="AD14" s="802">
        <v>2.1</v>
      </c>
      <c r="AE14" s="803">
        <v>25</v>
      </c>
      <c r="AF14" s="360">
        <v>1200</v>
      </c>
      <c r="AG14" s="375">
        <v>4.4000000000000004</v>
      </c>
      <c r="AH14" s="939">
        <v>110</v>
      </c>
      <c r="AI14" s="939"/>
      <c r="AJ14" s="360">
        <v>2500</v>
      </c>
    </row>
    <row r="15" spans="1:224" s="182" customFormat="1" ht="36" customHeight="1" thickBot="1">
      <c r="A15" s="377" t="s">
        <v>787</v>
      </c>
      <c r="B15" s="759">
        <f>SUM(E15,H15,K15,B25,E25,H25,K25)</f>
        <v>5</v>
      </c>
      <c r="C15" s="952">
        <f>SUM(F15,I15,L15,C25,F25,I25,L25)</f>
        <v>292</v>
      </c>
      <c r="D15" s="952"/>
      <c r="E15" s="650">
        <v>0</v>
      </c>
      <c r="F15" s="650">
        <v>0</v>
      </c>
      <c r="G15" s="748">
        <v>0</v>
      </c>
      <c r="H15" s="649">
        <v>0</v>
      </c>
      <c r="I15" s="648">
        <v>0</v>
      </c>
      <c r="J15" s="646">
        <v>0</v>
      </c>
      <c r="K15" s="648">
        <v>0</v>
      </c>
      <c r="L15" s="648">
        <v>0</v>
      </c>
      <c r="M15" s="646">
        <v>0</v>
      </c>
      <c r="N15" s="805">
        <f>SUM(P15,S15,N25,Q25,T25)</f>
        <v>307.5</v>
      </c>
      <c r="O15" s="805">
        <f>SUM(Q15,T15,O25,R25,U25)</f>
        <v>16489</v>
      </c>
      <c r="P15" s="816">
        <v>195</v>
      </c>
      <c r="Q15" s="651">
        <v>14157</v>
      </c>
      <c r="R15" s="815">
        <v>7260</v>
      </c>
      <c r="S15" s="816">
        <v>106</v>
      </c>
      <c r="T15" s="816">
        <v>1742</v>
      </c>
      <c r="U15" s="953">
        <v>1643</v>
      </c>
      <c r="V15" s="953"/>
      <c r="W15" s="377" t="s">
        <v>756</v>
      </c>
      <c r="X15" s="760">
        <f>SUM(Z15,AD15,AG15,X25)</f>
        <v>158.5</v>
      </c>
      <c r="Y15" s="760">
        <f>SUM(AA15,AE15,AH15,Y25)</f>
        <v>601</v>
      </c>
      <c r="Z15" s="650">
        <v>150</v>
      </c>
      <c r="AA15" s="954">
        <v>390</v>
      </c>
      <c r="AB15" s="954"/>
      <c r="AC15" s="647">
        <v>260</v>
      </c>
      <c r="AD15" s="816">
        <v>2.2000000000000002</v>
      </c>
      <c r="AE15" s="815">
        <v>26</v>
      </c>
      <c r="AF15" s="748">
        <v>1200</v>
      </c>
      <c r="AG15" s="650">
        <v>5.5</v>
      </c>
      <c r="AH15" s="954">
        <v>137</v>
      </c>
      <c r="AI15" s="954"/>
      <c r="AJ15" s="647">
        <v>2500</v>
      </c>
    </row>
    <row r="16" spans="1:224" s="171" customFormat="1" ht="30" customHeight="1" thickBot="1">
      <c r="A16" s="73"/>
      <c r="B16" s="254"/>
      <c r="C16" s="254"/>
      <c r="D16" s="254"/>
      <c r="E16" s="254"/>
      <c r="F16" s="254"/>
      <c r="G16" s="254"/>
      <c r="H16" s="254"/>
      <c r="I16" s="254"/>
      <c r="J16" s="251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153"/>
      <c r="X16" s="267"/>
      <c r="Y16" s="153"/>
      <c r="Z16" s="153"/>
      <c r="AA16" s="268"/>
      <c r="AB16" s="269"/>
      <c r="AC16" s="153"/>
      <c r="AD16" s="153"/>
      <c r="AE16" s="153"/>
      <c r="AF16" s="153"/>
      <c r="AG16" s="153"/>
      <c r="AH16" s="153"/>
      <c r="AI16" s="153"/>
      <c r="AJ16" s="153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</row>
    <row r="17" spans="1:224" s="157" customFormat="1" ht="21.75" customHeight="1">
      <c r="A17" s="884" t="s">
        <v>296</v>
      </c>
      <c r="B17" s="913" t="s">
        <v>715</v>
      </c>
      <c r="C17" s="887"/>
      <c r="D17" s="887"/>
      <c r="E17" s="887"/>
      <c r="F17" s="887"/>
      <c r="G17" s="887"/>
      <c r="H17" s="887"/>
      <c r="I17" s="887"/>
      <c r="J17" s="887"/>
      <c r="K17" s="887"/>
      <c r="L17" s="887"/>
      <c r="M17" s="887"/>
      <c r="N17" s="965" t="s">
        <v>716</v>
      </c>
      <c r="O17" s="965"/>
      <c r="P17" s="965"/>
      <c r="Q17" s="965"/>
      <c r="R17" s="965"/>
      <c r="S17" s="965"/>
      <c r="T17" s="965"/>
      <c r="U17" s="965"/>
      <c r="V17" s="965"/>
      <c r="W17" s="884" t="s">
        <v>717</v>
      </c>
      <c r="X17" s="913" t="s">
        <v>718</v>
      </c>
      <c r="Y17" s="887"/>
      <c r="Z17" s="887"/>
      <c r="AA17" s="887"/>
      <c r="AB17" s="971" t="s">
        <v>719</v>
      </c>
      <c r="AC17" s="889"/>
      <c r="AD17" s="889"/>
      <c r="AE17" s="887"/>
      <c r="AF17" s="887"/>
      <c r="AG17" s="887"/>
      <c r="AH17" s="887"/>
      <c r="AI17" s="887"/>
      <c r="AJ17" s="887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2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82"/>
      <c r="HH17" s="182"/>
      <c r="HI17" s="182"/>
      <c r="HJ17" s="182"/>
      <c r="HK17" s="182"/>
      <c r="HL17" s="182"/>
      <c r="HM17" s="182"/>
      <c r="HN17" s="182"/>
      <c r="HO17" s="182"/>
      <c r="HP17" s="182"/>
    </row>
    <row r="18" spans="1:224" s="52" customFormat="1" ht="21.75" customHeight="1">
      <c r="A18" s="944"/>
      <c r="B18" s="957" t="s">
        <v>720</v>
      </c>
      <c r="C18" s="937"/>
      <c r="D18" s="938"/>
      <c r="E18" s="943" t="s">
        <v>721</v>
      </c>
      <c r="F18" s="937"/>
      <c r="G18" s="938"/>
      <c r="H18" s="949" t="s">
        <v>722</v>
      </c>
      <c r="I18" s="949"/>
      <c r="J18" s="949"/>
      <c r="K18" s="949" t="s">
        <v>723</v>
      </c>
      <c r="L18" s="949"/>
      <c r="M18" s="943"/>
      <c r="N18" s="960" t="s">
        <v>724</v>
      </c>
      <c r="O18" s="960"/>
      <c r="P18" s="960"/>
      <c r="Q18" s="962" t="s">
        <v>725</v>
      </c>
      <c r="R18" s="963"/>
      <c r="S18" s="968"/>
      <c r="T18" s="969" t="s">
        <v>726</v>
      </c>
      <c r="U18" s="970"/>
      <c r="V18" s="970"/>
      <c r="W18" s="944"/>
      <c r="X18" s="949" t="s">
        <v>727</v>
      </c>
      <c r="Y18" s="949"/>
      <c r="Z18" s="949"/>
      <c r="AA18" s="943"/>
      <c r="AB18" s="940"/>
      <c r="AC18" s="941"/>
      <c r="AD18" s="942"/>
      <c r="AE18" s="937" t="s">
        <v>728</v>
      </c>
      <c r="AF18" s="937"/>
      <c r="AG18" s="938"/>
      <c r="AH18" s="943" t="s">
        <v>729</v>
      </c>
      <c r="AI18" s="937"/>
      <c r="AJ18" s="937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2"/>
      <c r="GH18" s="182"/>
      <c r="GI18" s="182"/>
      <c r="GJ18" s="182"/>
      <c r="GK18" s="182"/>
      <c r="GL18" s="182"/>
      <c r="GM18" s="182"/>
      <c r="GN18" s="182"/>
      <c r="GO18" s="182"/>
      <c r="GP18" s="182"/>
      <c r="GQ18" s="182"/>
      <c r="GR18" s="182"/>
      <c r="GS18" s="182"/>
      <c r="GT18" s="182"/>
      <c r="GU18" s="182"/>
      <c r="GV18" s="182"/>
      <c r="GW18" s="182"/>
      <c r="GX18" s="182"/>
      <c r="GY18" s="182"/>
      <c r="GZ18" s="182"/>
      <c r="HA18" s="182"/>
      <c r="HB18" s="182"/>
      <c r="HC18" s="182"/>
      <c r="HD18" s="182"/>
      <c r="HE18" s="182"/>
      <c r="HF18" s="182"/>
      <c r="HG18" s="182"/>
      <c r="HH18" s="182"/>
      <c r="HI18" s="182"/>
      <c r="HJ18" s="182"/>
      <c r="HK18" s="182"/>
      <c r="HL18" s="182"/>
      <c r="HM18" s="182"/>
      <c r="HN18" s="182"/>
      <c r="HO18" s="182"/>
      <c r="HP18" s="182"/>
    </row>
    <row r="19" spans="1:224" s="157" customFormat="1" ht="27.75" customHeight="1">
      <c r="A19" s="944"/>
      <c r="B19" s="914" t="s">
        <v>730</v>
      </c>
      <c r="C19" s="907" t="s">
        <v>228</v>
      </c>
      <c r="D19" s="943"/>
      <c r="E19" s="907" t="s">
        <v>730</v>
      </c>
      <c r="F19" s="907" t="s">
        <v>731</v>
      </c>
      <c r="G19" s="943"/>
      <c r="H19" s="907" t="s">
        <v>730</v>
      </c>
      <c r="I19" s="907" t="s">
        <v>731</v>
      </c>
      <c r="J19" s="943"/>
      <c r="K19" s="907" t="s">
        <v>730</v>
      </c>
      <c r="L19" s="907" t="s">
        <v>731</v>
      </c>
      <c r="M19" s="943"/>
      <c r="N19" s="909" t="s">
        <v>730</v>
      </c>
      <c r="O19" s="907" t="s">
        <v>228</v>
      </c>
      <c r="P19" s="943"/>
      <c r="Q19" s="907" t="s">
        <v>730</v>
      </c>
      <c r="R19" s="907" t="s">
        <v>228</v>
      </c>
      <c r="S19" s="943"/>
      <c r="T19" s="907" t="s">
        <v>730</v>
      </c>
      <c r="U19" s="907" t="s">
        <v>731</v>
      </c>
      <c r="V19" s="943"/>
      <c r="W19" s="944"/>
      <c r="X19" s="925" t="s">
        <v>730</v>
      </c>
      <c r="Y19" s="907" t="s">
        <v>228</v>
      </c>
      <c r="Z19" s="949"/>
      <c r="AA19" s="943"/>
      <c r="AB19" s="904" t="s">
        <v>730</v>
      </c>
      <c r="AC19" s="912"/>
      <c r="AD19" s="907" t="s">
        <v>732</v>
      </c>
      <c r="AE19" s="912" t="s">
        <v>730</v>
      </c>
      <c r="AF19" s="904" t="s">
        <v>733</v>
      </c>
      <c r="AG19" s="909"/>
      <c r="AH19" s="907" t="s">
        <v>730</v>
      </c>
      <c r="AI19" s="904" t="s">
        <v>136</v>
      </c>
      <c r="AJ19" s="91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2"/>
      <c r="HI19" s="182"/>
      <c r="HJ19" s="182"/>
      <c r="HK19" s="182"/>
      <c r="HL19" s="182"/>
      <c r="HM19" s="182"/>
      <c r="HN19" s="182"/>
      <c r="HO19" s="182"/>
      <c r="HP19" s="182"/>
    </row>
    <row r="20" spans="1:224" s="157" customFormat="1" ht="21" customHeight="1">
      <c r="A20" s="885"/>
      <c r="B20" s="915"/>
      <c r="C20" s="144"/>
      <c r="D20" s="397" t="s">
        <v>41</v>
      </c>
      <c r="E20" s="897"/>
      <c r="F20" s="144"/>
      <c r="G20" s="181" t="s">
        <v>41</v>
      </c>
      <c r="H20" s="897"/>
      <c r="I20" s="144"/>
      <c r="J20" s="181" t="s">
        <v>41</v>
      </c>
      <c r="K20" s="897"/>
      <c r="L20" s="144"/>
      <c r="M20" s="386" t="s">
        <v>41</v>
      </c>
      <c r="N20" s="910"/>
      <c r="O20" s="389"/>
      <c r="P20" s="181" t="s">
        <v>41</v>
      </c>
      <c r="Q20" s="897"/>
      <c r="R20" s="144"/>
      <c r="S20" s="181" t="s">
        <v>41</v>
      </c>
      <c r="T20" s="897"/>
      <c r="U20" s="144"/>
      <c r="V20" s="386" t="s">
        <v>41</v>
      </c>
      <c r="W20" s="885"/>
      <c r="X20" s="926"/>
      <c r="Y20" s="144"/>
      <c r="Z20" s="958" t="s">
        <v>41</v>
      </c>
      <c r="AA20" s="959"/>
      <c r="AB20" s="894"/>
      <c r="AC20" s="936"/>
      <c r="AD20" s="897"/>
      <c r="AE20" s="936"/>
      <c r="AF20" s="144"/>
      <c r="AG20" s="181" t="s">
        <v>41</v>
      </c>
      <c r="AH20" s="897"/>
      <c r="AI20" s="144"/>
      <c r="AJ20" s="386" t="s">
        <v>41</v>
      </c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2"/>
      <c r="GL20" s="182"/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182"/>
      <c r="HP20" s="182"/>
    </row>
    <row r="21" spans="1:224" s="182" customFormat="1" ht="36" customHeight="1">
      <c r="A21" s="343" t="s">
        <v>671</v>
      </c>
      <c r="B21" s="376" t="s">
        <v>569</v>
      </c>
      <c r="C21" s="376" t="s">
        <v>569</v>
      </c>
      <c r="D21" s="366" t="s">
        <v>569</v>
      </c>
      <c r="E21" s="376" t="s">
        <v>569</v>
      </c>
      <c r="F21" s="376" t="s">
        <v>569</v>
      </c>
      <c r="G21" s="366" t="s">
        <v>569</v>
      </c>
      <c r="H21" s="375">
        <v>5.5</v>
      </c>
      <c r="I21" s="375">
        <v>420</v>
      </c>
      <c r="J21" s="360">
        <v>7636</v>
      </c>
      <c r="K21" s="376" t="s">
        <v>569</v>
      </c>
      <c r="L21" s="376" t="s">
        <v>569</v>
      </c>
      <c r="M21" s="366" t="s">
        <v>569</v>
      </c>
      <c r="N21" s="376">
        <v>0</v>
      </c>
      <c r="O21" s="376">
        <v>0</v>
      </c>
      <c r="P21" s="366">
        <v>0</v>
      </c>
      <c r="Q21" s="376">
        <v>0</v>
      </c>
      <c r="R21" s="376">
        <v>0</v>
      </c>
      <c r="S21" s="366">
        <v>0</v>
      </c>
      <c r="T21" s="376">
        <v>0</v>
      </c>
      <c r="U21" s="376">
        <v>0</v>
      </c>
      <c r="V21" s="366">
        <v>0</v>
      </c>
      <c r="W21" s="343" t="s">
        <v>671</v>
      </c>
      <c r="X21" s="375">
        <v>3.4</v>
      </c>
      <c r="Y21" s="375">
        <v>221</v>
      </c>
      <c r="Z21" s="955">
        <v>6500</v>
      </c>
      <c r="AA21" s="955"/>
      <c r="AB21" s="939">
        <v>6.2</v>
      </c>
      <c r="AC21" s="939"/>
      <c r="AD21" s="802">
        <v>270</v>
      </c>
      <c r="AE21" s="802">
        <v>6.2</v>
      </c>
      <c r="AF21" s="802">
        <v>270</v>
      </c>
      <c r="AG21" s="803">
        <v>4300</v>
      </c>
      <c r="AH21" s="802" t="s">
        <v>569</v>
      </c>
      <c r="AI21" s="802" t="s">
        <v>569</v>
      </c>
      <c r="AJ21" s="803" t="s">
        <v>569</v>
      </c>
    </row>
    <row r="22" spans="1:224" s="182" customFormat="1" ht="36" customHeight="1">
      <c r="A22" s="343" t="s">
        <v>642</v>
      </c>
      <c r="B22" s="376">
        <v>6</v>
      </c>
      <c r="C22" s="376">
        <v>195</v>
      </c>
      <c r="D22" s="366">
        <v>3250</v>
      </c>
      <c r="E22" s="376">
        <v>0</v>
      </c>
      <c r="F22" s="376">
        <v>0</v>
      </c>
      <c r="G22" s="366">
        <v>0</v>
      </c>
      <c r="H22" s="375">
        <v>6</v>
      </c>
      <c r="I22" s="375">
        <v>450</v>
      </c>
      <c r="J22" s="360">
        <v>7500</v>
      </c>
      <c r="K22" s="376" t="s">
        <v>569</v>
      </c>
      <c r="L22" s="376" t="s">
        <v>569</v>
      </c>
      <c r="M22" s="366" t="s">
        <v>569</v>
      </c>
      <c r="N22" s="376">
        <v>0</v>
      </c>
      <c r="O22" s="376">
        <v>0</v>
      </c>
      <c r="P22" s="366">
        <v>0</v>
      </c>
      <c r="Q22" s="376">
        <v>0</v>
      </c>
      <c r="R22" s="376">
        <v>0</v>
      </c>
      <c r="S22" s="366">
        <v>0</v>
      </c>
      <c r="T22" s="376">
        <v>0</v>
      </c>
      <c r="U22" s="376">
        <v>0</v>
      </c>
      <c r="V22" s="366">
        <v>0</v>
      </c>
      <c r="W22" s="343" t="s">
        <v>769</v>
      </c>
      <c r="X22" s="375">
        <v>1</v>
      </c>
      <c r="Y22" s="375">
        <v>60</v>
      </c>
      <c r="Z22" s="955">
        <v>6000</v>
      </c>
      <c r="AA22" s="955"/>
      <c r="AB22" s="939">
        <v>7</v>
      </c>
      <c r="AC22" s="939"/>
      <c r="AD22" s="802">
        <v>315</v>
      </c>
      <c r="AE22" s="802">
        <v>7</v>
      </c>
      <c r="AF22" s="802">
        <v>315</v>
      </c>
      <c r="AG22" s="803">
        <v>4500</v>
      </c>
      <c r="AH22" s="376" t="s">
        <v>569</v>
      </c>
      <c r="AI22" s="376" t="s">
        <v>569</v>
      </c>
      <c r="AJ22" s="366" t="s">
        <v>569</v>
      </c>
    </row>
    <row r="23" spans="1:224" s="182" customFormat="1" ht="36" customHeight="1">
      <c r="A23" s="343" t="s">
        <v>676</v>
      </c>
      <c r="B23" s="376">
        <v>7.6</v>
      </c>
      <c r="C23" s="376">
        <v>250</v>
      </c>
      <c r="D23" s="366">
        <v>3289.5</v>
      </c>
      <c r="E23" s="376">
        <v>0</v>
      </c>
      <c r="F23" s="376">
        <v>0</v>
      </c>
      <c r="G23" s="366">
        <v>0</v>
      </c>
      <c r="H23" s="375">
        <v>6.1</v>
      </c>
      <c r="I23" s="375">
        <v>458</v>
      </c>
      <c r="J23" s="360">
        <v>7508</v>
      </c>
      <c r="K23" s="376" t="s">
        <v>569</v>
      </c>
      <c r="L23" s="376" t="s">
        <v>569</v>
      </c>
      <c r="M23" s="366" t="s">
        <v>569</v>
      </c>
      <c r="N23" s="376" t="s">
        <v>569</v>
      </c>
      <c r="O23" s="376" t="s">
        <v>569</v>
      </c>
      <c r="P23" s="366" t="s">
        <v>569</v>
      </c>
      <c r="Q23" s="376" t="s">
        <v>569</v>
      </c>
      <c r="R23" s="376" t="s">
        <v>569</v>
      </c>
      <c r="S23" s="366" t="s">
        <v>569</v>
      </c>
      <c r="T23" s="376" t="s">
        <v>569</v>
      </c>
      <c r="U23" s="376" t="s">
        <v>569</v>
      </c>
      <c r="V23" s="366" t="s">
        <v>569</v>
      </c>
      <c r="W23" s="343" t="s">
        <v>764</v>
      </c>
      <c r="X23" s="375">
        <v>0.2</v>
      </c>
      <c r="Y23" s="375">
        <v>1</v>
      </c>
      <c r="Z23" s="955">
        <v>500</v>
      </c>
      <c r="AA23" s="955"/>
      <c r="AB23" s="939">
        <v>7</v>
      </c>
      <c r="AC23" s="939"/>
      <c r="AD23" s="802">
        <v>301</v>
      </c>
      <c r="AE23" s="802">
        <v>7</v>
      </c>
      <c r="AF23" s="802">
        <v>301</v>
      </c>
      <c r="AG23" s="803">
        <v>4300</v>
      </c>
      <c r="AH23" s="376">
        <v>0</v>
      </c>
      <c r="AI23" s="376">
        <v>0</v>
      </c>
      <c r="AJ23" s="366">
        <v>0</v>
      </c>
    </row>
    <row r="24" spans="1:224" s="182" customFormat="1" ht="36" customHeight="1">
      <c r="A24" s="343" t="s">
        <v>678</v>
      </c>
      <c r="B24" s="376">
        <v>0</v>
      </c>
      <c r="C24" s="376">
        <v>0</v>
      </c>
      <c r="D24" s="366">
        <v>0</v>
      </c>
      <c r="E24" s="376">
        <v>0</v>
      </c>
      <c r="F24" s="376">
        <v>0</v>
      </c>
      <c r="G24" s="366">
        <v>0</v>
      </c>
      <c r="H24" s="375">
        <v>4.7</v>
      </c>
      <c r="I24" s="375">
        <v>353</v>
      </c>
      <c r="J24" s="360">
        <v>7500</v>
      </c>
      <c r="K24" s="376">
        <v>0</v>
      </c>
      <c r="L24" s="376">
        <v>0</v>
      </c>
      <c r="M24" s="366">
        <v>0</v>
      </c>
      <c r="N24" s="376">
        <v>0</v>
      </c>
      <c r="O24" s="376">
        <v>0</v>
      </c>
      <c r="P24" s="366">
        <v>0</v>
      </c>
      <c r="Q24" s="376">
        <v>0</v>
      </c>
      <c r="R24" s="376">
        <v>0</v>
      </c>
      <c r="S24" s="366">
        <v>0</v>
      </c>
      <c r="T24" s="376">
        <v>0</v>
      </c>
      <c r="U24" s="376">
        <v>0</v>
      </c>
      <c r="V24" s="366">
        <v>0</v>
      </c>
      <c r="W24" s="343" t="s">
        <v>678</v>
      </c>
      <c r="X24" s="375">
        <v>0.8</v>
      </c>
      <c r="Y24" s="375">
        <v>48</v>
      </c>
      <c r="Z24" s="955">
        <v>6000</v>
      </c>
      <c r="AA24" s="955"/>
      <c r="AB24" s="939">
        <v>4.3</v>
      </c>
      <c r="AC24" s="939"/>
      <c r="AD24" s="802">
        <v>188</v>
      </c>
      <c r="AE24" s="802">
        <v>4.3</v>
      </c>
      <c r="AF24" s="802">
        <v>188</v>
      </c>
      <c r="AG24" s="803">
        <v>4500</v>
      </c>
      <c r="AH24" s="376">
        <v>0</v>
      </c>
      <c r="AI24" s="376">
        <v>0</v>
      </c>
      <c r="AJ24" s="366">
        <v>0</v>
      </c>
    </row>
    <row r="25" spans="1:224" s="182" customFormat="1" ht="36" customHeight="1" thickBot="1">
      <c r="A25" s="377" t="s">
        <v>756</v>
      </c>
      <c r="B25" s="648">
        <v>0</v>
      </c>
      <c r="C25" s="648">
        <v>0</v>
      </c>
      <c r="D25" s="749">
        <v>0</v>
      </c>
      <c r="E25" s="648">
        <v>0</v>
      </c>
      <c r="F25" s="648">
        <v>0</v>
      </c>
      <c r="G25" s="646">
        <v>0</v>
      </c>
      <c r="H25" s="650">
        <v>4.5999999999999996</v>
      </c>
      <c r="I25" s="650">
        <v>279</v>
      </c>
      <c r="J25" s="647">
        <v>6065</v>
      </c>
      <c r="K25" s="648">
        <v>0.4</v>
      </c>
      <c r="L25" s="648">
        <v>13</v>
      </c>
      <c r="M25" s="646">
        <v>3250</v>
      </c>
      <c r="N25" s="648">
        <v>6.5</v>
      </c>
      <c r="O25" s="648">
        <v>590</v>
      </c>
      <c r="P25" s="646">
        <v>9077</v>
      </c>
      <c r="Q25" s="648">
        <v>0</v>
      </c>
      <c r="R25" s="648">
        <v>0</v>
      </c>
      <c r="S25" s="646">
        <v>0</v>
      </c>
      <c r="T25" s="648">
        <v>0</v>
      </c>
      <c r="U25" s="648">
        <v>0</v>
      </c>
      <c r="V25" s="646">
        <v>0</v>
      </c>
      <c r="W25" s="377" t="s">
        <v>789</v>
      </c>
      <c r="X25" s="650">
        <v>0.8</v>
      </c>
      <c r="Y25" s="650">
        <v>48</v>
      </c>
      <c r="Z25" s="953">
        <v>6000</v>
      </c>
      <c r="AA25" s="953"/>
      <c r="AB25" s="935">
        <f>SUM(AE25,AH25)</f>
        <v>5.7</v>
      </c>
      <c r="AC25" s="935"/>
      <c r="AD25" s="761">
        <f>SUM(AF25,AI25)</f>
        <v>256</v>
      </c>
      <c r="AE25" s="816">
        <v>5.7</v>
      </c>
      <c r="AF25" s="816">
        <v>256</v>
      </c>
      <c r="AG25" s="815">
        <v>4500</v>
      </c>
      <c r="AH25" s="648">
        <v>0</v>
      </c>
      <c r="AI25" s="648">
        <v>0</v>
      </c>
      <c r="AJ25" s="646">
        <v>0</v>
      </c>
    </row>
    <row r="26" spans="1:224" s="161" customFormat="1" ht="14.25" customHeight="1">
      <c r="A26" s="16"/>
      <c r="B26" s="39"/>
      <c r="C26" s="39"/>
      <c r="D26" s="39"/>
      <c r="E26" s="39"/>
      <c r="F26" s="39"/>
      <c r="G26" s="39"/>
      <c r="H26" s="39"/>
      <c r="M26" s="42" t="s">
        <v>623</v>
      </c>
      <c r="N26" s="2"/>
      <c r="O26" s="2"/>
      <c r="P26" s="2"/>
      <c r="Q26" s="2"/>
      <c r="R26" s="2"/>
      <c r="V26" s="42" t="s">
        <v>633</v>
      </c>
      <c r="W26" s="16"/>
      <c r="Z26" s="271"/>
      <c r="AA26" s="271"/>
      <c r="AC26" s="324"/>
      <c r="AD26" s="324"/>
      <c r="AE26" s="324"/>
      <c r="AF26" s="324"/>
      <c r="AG26" s="324"/>
      <c r="AH26" s="324"/>
      <c r="AI26" s="324"/>
      <c r="AJ26" s="42" t="s">
        <v>623</v>
      </c>
      <c r="AK26" s="419"/>
      <c r="AL26" s="419"/>
      <c r="AM26" s="419"/>
      <c r="AN26" s="419"/>
      <c r="AO26" s="419"/>
      <c r="AP26" s="419"/>
      <c r="AQ26" s="419"/>
      <c r="AR26" s="419"/>
      <c r="AS26" s="419"/>
      <c r="AT26" s="419"/>
      <c r="AU26" s="419"/>
      <c r="AV26" s="419"/>
      <c r="AW26" s="419"/>
      <c r="AX26" s="419"/>
      <c r="AY26" s="419"/>
      <c r="AZ26" s="419"/>
      <c r="BA26" s="419"/>
      <c r="BB26" s="419"/>
      <c r="BC26" s="419"/>
      <c r="BD26" s="419"/>
      <c r="BE26" s="419"/>
      <c r="BF26" s="419"/>
      <c r="BG26" s="419"/>
      <c r="BH26" s="419"/>
      <c r="BI26" s="419"/>
      <c r="BJ26" s="419"/>
      <c r="BK26" s="419"/>
      <c r="BL26" s="419"/>
      <c r="BM26" s="419"/>
      <c r="BN26" s="419"/>
      <c r="BO26" s="419"/>
      <c r="BP26" s="419"/>
      <c r="BQ26" s="419"/>
      <c r="BR26" s="419"/>
      <c r="BS26" s="419"/>
      <c r="BT26" s="419"/>
      <c r="BU26" s="419"/>
      <c r="BV26" s="419"/>
      <c r="BW26" s="419"/>
      <c r="BX26" s="419"/>
      <c r="BY26" s="419"/>
      <c r="BZ26" s="419"/>
      <c r="CA26" s="419"/>
      <c r="CB26" s="419"/>
      <c r="CC26" s="419"/>
      <c r="CD26" s="419"/>
      <c r="CE26" s="419"/>
      <c r="CF26" s="419"/>
      <c r="CG26" s="419"/>
      <c r="CH26" s="419"/>
      <c r="CI26" s="419"/>
      <c r="CJ26" s="419"/>
      <c r="CK26" s="419"/>
      <c r="CL26" s="419"/>
      <c r="CM26" s="419"/>
      <c r="CN26" s="419"/>
      <c r="CO26" s="419"/>
      <c r="CP26" s="419"/>
      <c r="CQ26" s="419"/>
      <c r="CR26" s="419"/>
      <c r="CS26" s="419"/>
      <c r="CT26" s="419"/>
      <c r="CU26" s="419"/>
      <c r="CV26" s="419"/>
      <c r="CW26" s="419"/>
      <c r="CX26" s="419"/>
      <c r="CY26" s="419"/>
      <c r="CZ26" s="419"/>
      <c r="DA26" s="419"/>
      <c r="DB26" s="419"/>
      <c r="DC26" s="419"/>
      <c r="DD26" s="419"/>
      <c r="DE26" s="419"/>
      <c r="DF26" s="419"/>
      <c r="DG26" s="419"/>
      <c r="DH26" s="419"/>
      <c r="DI26" s="419"/>
      <c r="DJ26" s="419"/>
      <c r="DK26" s="419"/>
      <c r="DL26" s="419"/>
      <c r="DM26" s="419"/>
      <c r="DN26" s="419"/>
      <c r="DO26" s="419"/>
      <c r="DP26" s="419"/>
      <c r="DQ26" s="419"/>
      <c r="DR26" s="419"/>
      <c r="DS26" s="419"/>
      <c r="DT26" s="419"/>
      <c r="DU26" s="419"/>
      <c r="DV26" s="419"/>
      <c r="DW26" s="419"/>
      <c r="DX26" s="419"/>
      <c r="DY26" s="419"/>
      <c r="DZ26" s="419"/>
      <c r="EA26" s="419"/>
      <c r="EB26" s="419"/>
      <c r="EC26" s="419"/>
      <c r="ED26" s="419"/>
      <c r="EE26" s="419"/>
      <c r="EF26" s="419"/>
      <c r="EG26" s="419"/>
      <c r="EH26" s="419"/>
      <c r="EI26" s="419"/>
      <c r="EJ26" s="419"/>
      <c r="EK26" s="419"/>
      <c r="EL26" s="419"/>
      <c r="EM26" s="419"/>
      <c r="EN26" s="419"/>
      <c r="EO26" s="419"/>
      <c r="EP26" s="419"/>
      <c r="EQ26" s="419"/>
      <c r="ER26" s="419"/>
      <c r="ES26" s="419"/>
      <c r="ET26" s="419"/>
      <c r="EU26" s="419"/>
      <c r="EV26" s="419"/>
      <c r="EW26" s="419"/>
      <c r="EX26" s="419"/>
      <c r="EY26" s="419"/>
      <c r="EZ26" s="419"/>
      <c r="FA26" s="419"/>
      <c r="FB26" s="419"/>
      <c r="FC26" s="419"/>
      <c r="FD26" s="419"/>
      <c r="FE26" s="419"/>
      <c r="FF26" s="419"/>
      <c r="FG26" s="419"/>
      <c r="FH26" s="419"/>
      <c r="FI26" s="419"/>
      <c r="FJ26" s="419"/>
      <c r="FK26" s="419"/>
      <c r="FL26" s="419"/>
      <c r="FM26" s="419"/>
      <c r="FN26" s="419"/>
      <c r="FO26" s="419"/>
      <c r="FP26" s="419"/>
      <c r="FQ26" s="419"/>
      <c r="FR26" s="419"/>
      <c r="FS26" s="419"/>
      <c r="FT26" s="419"/>
      <c r="FU26" s="419"/>
      <c r="FV26" s="419"/>
      <c r="FW26" s="419"/>
      <c r="FX26" s="419"/>
      <c r="FY26" s="419"/>
      <c r="FZ26" s="419"/>
      <c r="GA26" s="419"/>
      <c r="GB26" s="419"/>
      <c r="GC26" s="419"/>
      <c r="GD26" s="419"/>
      <c r="GE26" s="419"/>
      <c r="GF26" s="419"/>
      <c r="GG26" s="419"/>
      <c r="GH26" s="419"/>
      <c r="GI26" s="419"/>
      <c r="GJ26" s="419"/>
      <c r="GK26" s="419"/>
      <c r="GL26" s="419"/>
      <c r="GM26" s="419"/>
      <c r="GN26" s="419"/>
      <c r="GO26" s="419"/>
      <c r="GP26" s="419"/>
      <c r="GQ26" s="419"/>
      <c r="GR26" s="419"/>
      <c r="GS26" s="419"/>
      <c r="GT26" s="419"/>
      <c r="GU26" s="419"/>
      <c r="GV26" s="419"/>
      <c r="GW26" s="419"/>
      <c r="GX26" s="419"/>
      <c r="GY26" s="419"/>
      <c r="GZ26" s="419"/>
      <c r="HA26" s="419"/>
      <c r="HB26" s="419"/>
      <c r="HC26" s="419"/>
      <c r="HD26" s="419"/>
      <c r="HE26" s="419"/>
      <c r="HF26" s="419"/>
      <c r="HG26" s="419"/>
      <c r="HH26" s="419"/>
      <c r="HI26" s="419"/>
      <c r="HJ26" s="419"/>
      <c r="HK26" s="419"/>
      <c r="HL26" s="419"/>
      <c r="HM26" s="419"/>
      <c r="HN26" s="419"/>
      <c r="HO26" s="419"/>
      <c r="HP26" s="419"/>
    </row>
    <row r="27" spans="1:224" s="161" customFormat="1" ht="14.25" customHeight="1">
      <c r="A27" s="39"/>
      <c r="B27" s="39"/>
      <c r="C27" s="39"/>
      <c r="D27" s="39"/>
      <c r="E27" s="39"/>
      <c r="F27" s="39"/>
      <c r="G27" s="39"/>
      <c r="H27" s="39"/>
      <c r="I27" s="270"/>
      <c r="J27" s="270"/>
      <c r="K27" s="270"/>
      <c r="L27" s="270"/>
      <c r="M27" s="270"/>
      <c r="N27" s="2"/>
      <c r="O27" s="2"/>
      <c r="P27" s="2"/>
      <c r="Q27" s="2"/>
      <c r="R27" s="2"/>
      <c r="X27" s="271"/>
      <c r="Y27" s="271"/>
      <c r="Z27" s="271"/>
      <c r="AA27" s="271"/>
      <c r="AB27" s="272"/>
      <c r="AC27" s="270"/>
      <c r="AD27" s="270"/>
      <c r="AE27" s="270"/>
      <c r="AF27" s="270"/>
      <c r="AG27" s="270"/>
      <c r="AH27" s="270"/>
      <c r="AI27" s="270"/>
      <c r="AJ27" s="270"/>
      <c r="AK27" s="419"/>
      <c r="AL27" s="419"/>
      <c r="AM27" s="419"/>
      <c r="AN27" s="419"/>
      <c r="AO27" s="419"/>
      <c r="AP27" s="419"/>
      <c r="AQ27" s="419"/>
      <c r="AR27" s="419"/>
      <c r="AS27" s="419"/>
      <c r="AT27" s="419"/>
      <c r="AU27" s="419"/>
      <c r="AV27" s="419"/>
      <c r="AW27" s="419"/>
      <c r="AX27" s="419"/>
      <c r="AY27" s="419"/>
      <c r="AZ27" s="419"/>
      <c r="BA27" s="419"/>
      <c r="BB27" s="419"/>
      <c r="BC27" s="419"/>
      <c r="BD27" s="419"/>
      <c r="BE27" s="419"/>
      <c r="BF27" s="419"/>
      <c r="BG27" s="419"/>
      <c r="BH27" s="419"/>
      <c r="BI27" s="419"/>
      <c r="BJ27" s="419"/>
      <c r="BK27" s="419"/>
      <c r="BL27" s="419"/>
      <c r="BM27" s="419"/>
      <c r="BN27" s="419"/>
      <c r="BO27" s="419"/>
      <c r="BP27" s="419"/>
      <c r="BQ27" s="419"/>
      <c r="BR27" s="419"/>
      <c r="BS27" s="419"/>
      <c r="BT27" s="419"/>
      <c r="BU27" s="419"/>
      <c r="BV27" s="419"/>
      <c r="BW27" s="419"/>
      <c r="BX27" s="419"/>
      <c r="BY27" s="419"/>
      <c r="BZ27" s="419"/>
      <c r="CA27" s="419"/>
      <c r="CB27" s="419"/>
      <c r="CC27" s="419"/>
      <c r="CD27" s="419"/>
      <c r="CE27" s="419"/>
      <c r="CF27" s="419"/>
      <c r="CG27" s="419"/>
      <c r="CH27" s="419"/>
      <c r="CI27" s="419"/>
      <c r="CJ27" s="419"/>
      <c r="CK27" s="419"/>
      <c r="CL27" s="419"/>
      <c r="CM27" s="419"/>
      <c r="CN27" s="419"/>
      <c r="CO27" s="419"/>
      <c r="CP27" s="419"/>
      <c r="CQ27" s="419"/>
      <c r="CR27" s="419"/>
      <c r="CS27" s="419"/>
      <c r="CT27" s="419"/>
      <c r="CU27" s="419"/>
      <c r="CV27" s="419"/>
      <c r="CW27" s="419"/>
      <c r="CX27" s="419"/>
      <c r="CY27" s="419"/>
      <c r="CZ27" s="419"/>
      <c r="DA27" s="419"/>
      <c r="DB27" s="419"/>
      <c r="DC27" s="419"/>
      <c r="DD27" s="419"/>
      <c r="DE27" s="419"/>
      <c r="DF27" s="419"/>
      <c r="DG27" s="419"/>
      <c r="DH27" s="419"/>
      <c r="DI27" s="419"/>
      <c r="DJ27" s="419"/>
      <c r="DK27" s="419"/>
      <c r="DL27" s="419"/>
      <c r="DM27" s="419"/>
      <c r="DN27" s="419"/>
      <c r="DO27" s="419"/>
      <c r="DP27" s="419"/>
      <c r="DQ27" s="419"/>
      <c r="DR27" s="419"/>
      <c r="DS27" s="419"/>
      <c r="DT27" s="419"/>
      <c r="DU27" s="419"/>
      <c r="DV27" s="419"/>
      <c r="DW27" s="419"/>
      <c r="DX27" s="419"/>
      <c r="DY27" s="419"/>
      <c r="DZ27" s="419"/>
      <c r="EA27" s="419"/>
      <c r="EB27" s="419"/>
      <c r="EC27" s="419"/>
      <c r="ED27" s="419"/>
      <c r="EE27" s="419"/>
      <c r="EF27" s="419"/>
      <c r="EG27" s="419"/>
      <c r="EH27" s="419"/>
      <c r="EI27" s="419"/>
      <c r="EJ27" s="419"/>
      <c r="EK27" s="419"/>
      <c r="EL27" s="419"/>
      <c r="EM27" s="419"/>
      <c r="EN27" s="419"/>
      <c r="EO27" s="419"/>
      <c r="EP27" s="419"/>
      <c r="EQ27" s="419"/>
      <c r="ER27" s="419"/>
      <c r="ES27" s="419"/>
      <c r="ET27" s="419"/>
      <c r="EU27" s="419"/>
      <c r="EV27" s="419"/>
      <c r="EW27" s="419"/>
      <c r="EX27" s="419"/>
      <c r="EY27" s="419"/>
      <c r="EZ27" s="419"/>
      <c r="FA27" s="419"/>
      <c r="FB27" s="419"/>
      <c r="FC27" s="419"/>
      <c r="FD27" s="419"/>
      <c r="FE27" s="419"/>
      <c r="FF27" s="419"/>
      <c r="FG27" s="419"/>
      <c r="FH27" s="419"/>
      <c r="FI27" s="419"/>
      <c r="FJ27" s="419"/>
      <c r="FK27" s="419"/>
      <c r="FL27" s="419"/>
      <c r="FM27" s="419"/>
      <c r="FN27" s="419"/>
      <c r="FO27" s="419"/>
      <c r="FP27" s="419"/>
      <c r="FQ27" s="419"/>
      <c r="FR27" s="419"/>
      <c r="FS27" s="419"/>
      <c r="FT27" s="419"/>
      <c r="FU27" s="419"/>
      <c r="FV27" s="419"/>
      <c r="FW27" s="419"/>
      <c r="FX27" s="419"/>
      <c r="FY27" s="419"/>
      <c r="FZ27" s="419"/>
      <c r="GA27" s="419"/>
      <c r="GB27" s="419"/>
      <c r="GC27" s="419"/>
      <c r="GD27" s="419"/>
      <c r="GE27" s="419"/>
      <c r="GF27" s="419"/>
      <c r="GG27" s="419"/>
      <c r="GH27" s="419"/>
      <c r="GI27" s="419"/>
      <c r="GJ27" s="419"/>
      <c r="GK27" s="419"/>
      <c r="GL27" s="419"/>
      <c r="GM27" s="419"/>
      <c r="GN27" s="419"/>
      <c r="GO27" s="419"/>
      <c r="GP27" s="419"/>
      <c r="GQ27" s="419"/>
      <c r="GR27" s="419"/>
      <c r="GS27" s="419"/>
      <c r="GT27" s="419"/>
      <c r="GU27" s="419"/>
      <c r="GV27" s="419"/>
      <c r="GW27" s="419"/>
      <c r="GX27" s="419"/>
      <c r="GY27" s="419"/>
      <c r="GZ27" s="419"/>
      <c r="HA27" s="419"/>
      <c r="HB27" s="419"/>
      <c r="HC27" s="419"/>
      <c r="HD27" s="419"/>
      <c r="HE27" s="419"/>
      <c r="HF27" s="419"/>
      <c r="HG27" s="419"/>
      <c r="HH27" s="419"/>
      <c r="HI27" s="419"/>
      <c r="HJ27" s="419"/>
      <c r="HK27" s="419"/>
      <c r="HL27" s="419"/>
      <c r="HM27" s="419"/>
      <c r="HN27" s="419"/>
      <c r="HO27" s="419"/>
      <c r="HP27" s="419"/>
    </row>
    <row r="28" spans="1:224"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AB28" s="171"/>
      <c r="AC28" s="26"/>
      <c r="AD28" s="26"/>
      <c r="AE28" s="26"/>
      <c r="AF28" s="26"/>
      <c r="AG28" s="26"/>
      <c r="AH28" s="26"/>
      <c r="AI28" s="26"/>
      <c r="AJ28" s="26"/>
    </row>
    <row r="29" spans="1:224"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B29" s="171"/>
      <c r="AC29" s="26"/>
      <c r="AD29" s="26"/>
      <c r="AE29" s="26"/>
      <c r="AF29" s="26"/>
      <c r="AG29" s="26"/>
      <c r="AH29" s="26"/>
      <c r="AI29" s="26"/>
      <c r="AJ29" s="26"/>
    </row>
    <row r="30" spans="1:224"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AB30" s="171"/>
      <c r="AC30" s="26"/>
      <c r="AD30" s="26"/>
      <c r="AE30" s="26"/>
      <c r="AF30" s="26"/>
      <c r="AG30" s="26"/>
      <c r="AH30" s="26"/>
      <c r="AI30" s="26"/>
      <c r="AJ30" s="26"/>
    </row>
    <row r="31" spans="1:224"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AB31" s="171"/>
      <c r="AC31" s="26"/>
      <c r="AD31" s="26"/>
      <c r="AE31" s="26"/>
      <c r="AF31" s="26"/>
      <c r="AG31" s="26"/>
      <c r="AH31" s="26"/>
      <c r="AI31" s="26"/>
      <c r="AJ31" s="26"/>
    </row>
    <row r="32" spans="1:224"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AB32" s="171"/>
      <c r="AC32" s="26"/>
      <c r="AD32" s="26"/>
      <c r="AE32" s="26"/>
      <c r="AF32" s="26"/>
      <c r="AG32" s="26"/>
      <c r="AH32" s="26"/>
      <c r="AI32" s="26"/>
      <c r="AJ32" s="26"/>
    </row>
    <row r="33" spans="11:36"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AB33" s="171"/>
      <c r="AC33" s="26"/>
      <c r="AD33" s="26"/>
      <c r="AE33" s="26"/>
      <c r="AF33" s="26"/>
      <c r="AG33" s="26"/>
      <c r="AH33" s="26"/>
      <c r="AI33" s="26"/>
      <c r="AJ33" s="26"/>
    </row>
    <row r="34" spans="11:36"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AB34" s="171"/>
      <c r="AC34" s="26"/>
      <c r="AD34" s="26"/>
      <c r="AE34" s="26"/>
      <c r="AF34" s="26"/>
      <c r="AG34" s="26"/>
      <c r="AH34" s="26"/>
      <c r="AI34" s="26"/>
      <c r="AJ34" s="26"/>
    </row>
    <row r="35" spans="11:36"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B35" s="171"/>
      <c r="AC35" s="26"/>
      <c r="AD35" s="26"/>
      <c r="AE35" s="26"/>
      <c r="AF35" s="26"/>
      <c r="AG35" s="26"/>
      <c r="AH35" s="26"/>
      <c r="AI35" s="26"/>
      <c r="AJ35" s="26"/>
    </row>
    <row r="36" spans="11:36"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AB36" s="171"/>
      <c r="AC36" s="26"/>
      <c r="AD36" s="26"/>
      <c r="AE36" s="26"/>
      <c r="AF36" s="26"/>
      <c r="AG36" s="26"/>
      <c r="AH36" s="26"/>
      <c r="AI36" s="26"/>
      <c r="AJ36" s="26"/>
    </row>
    <row r="37" spans="11:36"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B37" s="171"/>
      <c r="AC37" s="26"/>
      <c r="AD37" s="26"/>
      <c r="AE37" s="26"/>
      <c r="AF37" s="26"/>
      <c r="AG37" s="26"/>
      <c r="AH37" s="26"/>
      <c r="AI37" s="26"/>
      <c r="AJ37" s="26"/>
    </row>
    <row r="38" spans="11:36"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AB38" s="171"/>
      <c r="AC38" s="26"/>
      <c r="AD38" s="26"/>
      <c r="AE38" s="26"/>
      <c r="AF38" s="26"/>
      <c r="AG38" s="26"/>
      <c r="AH38" s="26"/>
      <c r="AI38" s="26"/>
      <c r="AJ38" s="26"/>
    </row>
    <row r="39" spans="11:36"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AB39" s="171"/>
      <c r="AC39" s="26"/>
      <c r="AD39" s="26"/>
      <c r="AE39" s="26"/>
      <c r="AF39" s="26"/>
      <c r="AG39" s="26"/>
      <c r="AH39" s="26"/>
      <c r="AI39" s="26"/>
      <c r="AJ39" s="26"/>
    </row>
    <row r="40" spans="11:36"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AB40" s="171"/>
      <c r="AC40" s="26"/>
      <c r="AD40" s="26"/>
      <c r="AE40" s="26"/>
      <c r="AF40" s="26"/>
      <c r="AG40" s="26"/>
      <c r="AH40" s="26"/>
      <c r="AI40" s="26"/>
      <c r="AJ40" s="26"/>
    </row>
    <row r="41" spans="11:36"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AB41" s="171"/>
      <c r="AC41" s="26"/>
      <c r="AD41" s="26"/>
      <c r="AE41" s="26"/>
      <c r="AF41" s="26"/>
      <c r="AG41" s="26"/>
      <c r="AH41" s="26"/>
      <c r="AI41" s="26"/>
      <c r="AJ41" s="26"/>
    </row>
    <row r="42" spans="11:36"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AB42" s="171"/>
      <c r="AC42" s="26"/>
      <c r="AD42" s="26"/>
      <c r="AE42" s="26"/>
      <c r="AF42" s="26"/>
      <c r="AG42" s="26"/>
      <c r="AH42" s="26"/>
      <c r="AI42" s="26"/>
      <c r="AJ42" s="26"/>
    </row>
    <row r="43" spans="11:36"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AB43" s="171"/>
      <c r="AC43" s="26"/>
      <c r="AD43" s="26"/>
      <c r="AE43" s="26"/>
      <c r="AF43" s="26"/>
      <c r="AG43" s="26"/>
      <c r="AH43" s="26"/>
      <c r="AI43" s="26"/>
      <c r="AJ43" s="26"/>
    </row>
  </sheetData>
  <mergeCells count="114">
    <mergeCell ref="AB21:AC21"/>
    <mergeCell ref="AB22:AC22"/>
    <mergeCell ref="Z21:AA21"/>
    <mergeCell ref="Z22:AA22"/>
    <mergeCell ref="X19:X20"/>
    <mergeCell ref="AH13:AI13"/>
    <mergeCell ref="AB17:AJ17"/>
    <mergeCell ref="AI19:AJ19"/>
    <mergeCell ref="U11:V11"/>
    <mergeCell ref="U12:V12"/>
    <mergeCell ref="U13:V13"/>
    <mergeCell ref="AA11:AB11"/>
    <mergeCell ref="AF19:AG19"/>
    <mergeCell ref="AB19:AC20"/>
    <mergeCell ref="AH15:AI15"/>
    <mergeCell ref="A17:A20"/>
    <mergeCell ref="N17:V17"/>
    <mergeCell ref="N19:N20"/>
    <mergeCell ref="O19:P19"/>
    <mergeCell ref="Q19:Q20"/>
    <mergeCell ref="R19:S19"/>
    <mergeCell ref="Q18:S18"/>
    <mergeCell ref="T18:V18"/>
    <mergeCell ref="E18:G18"/>
    <mergeCell ref="K19:K20"/>
    <mergeCell ref="C19:D19"/>
    <mergeCell ref="H18:J18"/>
    <mergeCell ref="B17:M17"/>
    <mergeCell ref="F19:G19"/>
    <mergeCell ref="I19:J19"/>
    <mergeCell ref="A4:M4"/>
    <mergeCell ref="H8:J8"/>
    <mergeCell ref="S8:V8"/>
    <mergeCell ref="K8:M8"/>
    <mergeCell ref="P8:R8"/>
    <mergeCell ref="A7:A10"/>
    <mergeCell ref="N8:O8"/>
    <mergeCell ref="E8:G8"/>
    <mergeCell ref="E9:E10"/>
    <mergeCell ref="N4:V4"/>
    <mergeCell ref="N7:V7"/>
    <mergeCell ref="I9:J9"/>
    <mergeCell ref="O9:O10"/>
    <mergeCell ref="B7:M7"/>
    <mergeCell ref="B8:D8"/>
    <mergeCell ref="B9:B10"/>
    <mergeCell ref="T9:V9"/>
    <mergeCell ref="C9:D10"/>
    <mergeCell ref="F9:G9"/>
    <mergeCell ref="N9:N10"/>
    <mergeCell ref="P9:P10"/>
    <mergeCell ref="H9:H10"/>
    <mergeCell ref="L9:M9"/>
    <mergeCell ref="S9:S10"/>
    <mergeCell ref="Z25:AA25"/>
    <mergeCell ref="E19:E20"/>
    <mergeCell ref="B18:D18"/>
    <mergeCell ref="T19:T20"/>
    <mergeCell ref="U19:V19"/>
    <mergeCell ref="Z24:AA24"/>
    <mergeCell ref="B19:B20"/>
    <mergeCell ref="H19:H20"/>
    <mergeCell ref="L19:M19"/>
    <mergeCell ref="Z20:AA20"/>
    <mergeCell ref="K18:M18"/>
    <mergeCell ref="N18:P18"/>
    <mergeCell ref="Z23:AA23"/>
    <mergeCell ref="Y19:AA19"/>
    <mergeCell ref="W17:W20"/>
    <mergeCell ref="X18:AA18"/>
    <mergeCell ref="AH9:AJ9"/>
    <mergeCell ref="AD9:AD10"/>
    <mergeCell ref="AG9:AG10"/>
    <mergeCell ref="Z9:Z10"/>
    <mergeCell ref="X17:AA17"/>
    <mergeCell ref="AH11:AI11"/>
    <mergeCell ref="C15:D15"/>
    <mergeCell ref="AA10:AB10"/>
    <mergeCell ref="Y9:Y10"/>
    <mergeCell ref="U15:V15"/>
    <mergeCell ref="AA15:AB15"/>
    <mergeCell ref="AH12:AI12"/>
    <mergeCell ref="U14:V14"/>
    <mergeCell ref="K9:K10"/>
    <mergeCell ref="C11:D11"/>
    <mergeCell ref="C12:D12"/>
    <mergeCell ref="C13:D13"/>
    <mergeCell ref="C14:D14"/>
    <mergeCell ref="Q9:R9"/>
    <mergeCell ref="U10:V10"/>
    <mergeCell ref="AB25:AC25"/>
    <mergeCell ref="AE19:AE20"/>
    <mergeCell ref="AH19:AH20"/>
    <mergeCell ref="AE18:AG18"/>
    <mergeCell ref="AB24:AC24"/>
    <mergeCell ref="AB23:AC23"/>
    <mergeCell ref="AB18:AD18"/>
    <mergeCell ref="AH18:AJ18"/>
    <mergeCell ref="W4:AJ4"/>
    <mergeCell ref="W7:W10"/>
    <mergeCell ref="AD8:AF8"/>
    <mergeCell ref="X8:Y8"/>
    <mergeCell ref="X9:X10"/>
    <mergeCell ref="AE9:AF9"/>
    <mergeCell ref="AH14:AI14"/>
    <mergeCell ref="X7:AJ7"/>
    <mergeCell ref="AG8:AJ8"/>
    <mergeCell ref="Z8:AC8"/>
    <mergeCell ref="AA14:AB14"/>
    <mergeCell ref="AA9:AC9"/>
    <mergeCell ref="AD19:AD20"/>
    <mergeCell ref="AA12:AB12"/>
    <mergeCell ref="AA13:AB13"/>
    <mergeCell ref="AH10:AI10"/>
  </mergeCells>
  <phoneticPr fontId="34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colBreaks count="1" manualBreakCount="1">
    <brk id="22" max="2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FP24"/>
  <sheetViews>
    <sheetView view="pageBreakPreview" topLeftCell="A13" zoomScaleNormal="100" zoomScaleSheetLayoutView="100" workbookViewId="0">
      <selection activeCell="G22" sqref="G22"/>
    </sheetView>
  </sheetViews>
  <sheetFormatPr defaultRowHeight="14.25"/>
  <cols>
    <col min="1" max="1" width="11.875" style="27" customWidth="1"/>
    <col min="2" max="6" width="11.375" style="25" customWidth="1"/>
    <col min="7" max="7" width="11.375" style="31" customWidth="1"/>
    <col min="8" max="16384" width="9" style="25"/>
  </cols>
  <sheetData>
    <row r="1" spans="1:172" s="21" customFormat="1" ht="11.25" customHeight="1">
      <c r="A1" s="265"/>
      <c r="B1" s="26"/>
      <c r="C1" s="26"/>
      <c r="D1" s="26"/>
      <c r="E1" s="26"/>
      <c r="F1" s="26"/>
      <c r="G1" s="171"/>
    </row>
    <row r="2" spans="1:172" s="80" customFormat="1" ht="14.25" customHeight="1">
      <c r="A2" s="163"/>
      <c r="B2" s="19"/>
      <c r="C2" s="19"/>
      <c r="D2" s="19"/>
      <c r="E2" s="19"/>
      <c r="F2" s="163"/>
      <c r="G2" s="149" t="s">
        <v>796</v>
      </c>
      <c r="I2" s="66"/>
      <c r="J2" s="66"/>
      <c r="K2" s="66"/>
    </row>
    <row r="3" spans="1:172" s="21" customFormat="1" ht="14.25" customHeight="1">
      <c r="A3" s="255"/>
      <c r="B3" s="26"/>
      <c r="C3" s="26"/>
      <c r="D3" s="26"/>
      <c r="E3" s="26"/>
      <c r="F3" s="26"/>
      <c r="G3" s="171"/>
    </row>
    <row r="4" spans="1:172" s="21" customFormat="1" ht="45" customHeight="1">
      <c r="A4" s="911" t="s">
        <v>522</v>
      </c>
      <c r="B4" s="883"/>
      <c r="C4" s="883"/>
      <c r="D4" s="883"/>
      <c r="E4" s="883"/>
      <c r="F4" s="883"/>
      <c r="G4" s="883"/>
    </row>
    <row r="5" spans="1:172" s="21" customFormat="1" ht="14.25" customHeight="1"/>
    <row r="6" spans="1:172" s="62" customFormat="1" ht="14.25" customHeight="1" thickBot="1">
      <c r="A6" s="172" t="s">
        <v>43</v>
      </c>
      <c r="B6" s="2"/>
      <c r="C6" s="165"/>
      <c r="D6" s="2"/>
      <c r="E6" s="2"/>
      <c r="F6" s="2"/>
      <c r="G6" s="177" t="s">
        <v>162</v>
      </c>
    </row>
    <row r="7" spans="1:172" s="49" customFormat="1" ht="24.75" customHeight="1">
      <c r="A7" s="884" t="s">
        <v>296</v>
      </c>
      <c r="B7" s="929" t="s">
        <v>52</v>
      </c>
      <c r="C7" s="928"/>
      <c r="D7" s="928"/>
      <c r="E7" s="928" t="s">
        <v>343</v>
      </c>
      <c r="F7" s="928"/>
      <c r="G7" s="905"/>
    </row>
    <row r="8" spans="1:172" s="64" customFormat="1" ht="24.75" customHeight="1">
      <c r="A8" s="908"/>
      <c r="B8" s="909" t="s">
        <v>57</v>
      </c>
      <c r="C8" s="916" t="s">
        <v>59</v>
      </c>
      <c r="D8" s="917"/>
      <c r="E8" s="907" t="s">
        <v>57</v>
      </c>
      <c r="F8" s="916" t="s">
        <v>59</v>
      </c>
      <c r="G8" s="917"/>
    </row>
    <row r="9" spans="1:172" s="64" customFormat="1" ht="24.75" customHeight="1">
      <c r="A9" s="895"/>
      <c r="B9" s="910"/>
      <c r="C9" s="144"/>
      <c r="D9" s="386" t="s">
        <v>42</v>
      </c>
      <c r="E9" s="897"/>
      <c r="F9" s="144"/>
      <c r="G9" s="386" t="s">
        <v>42</v>
      </c>
    </row>
    <row r="10" spans="1:172" s="90" customFormat="1" ht="39.950000000000003" customHeight="1">
      <c r="A10" s="807" t="s">
        <v>644</v>
      </c>
      <c r="B10" s="143">
        <v>44.6</v>
      </c>
      <c r="C10" s="143">
        <v>41</v>
      </c>
      <c r="D10" s="143">
        <v>92</v>
      </c>
      <c r="E10" s="143">
        <v>35.6</v>
      </c>
      <c r="F10" s="143">
        <v>16</v>
      </c>
      <c r="G10" s="143">
        <v>45</v>
      </c>
    </row>
    <row r="11" spans="1:172" s="91" customFormat="1" ht="39.950000000000003" customHeight="1">
      <c r="A11" s="807" t="s">
        <v>642</v>
      </c>
      <c r="B11" s="143">
        <v>42.4</v>
      </c>
      <c r="C11" s="143">
        <v>38</v>
      </c>
      <c r="D11" s="143">
        <v>90</v>
      </c>
      <c r="E11" s="143">
        <v>141</v>
      </c>
      <c r="F11" s="143">
        <v>57.8</v>
      </c>
      <c r="G11" s="143">
        <v>41</v>
      </c>
    </row>
    <row r="12" spans="1:172" s="93" customFormat="1" ht="39.950000000000003" customHeight="1" thickBot="1">
      <c r="A12" s="807" t="s">
        <v>790</v>
      </c>
      <c r="B12" s="143">
        <v>41.7</v>
      </c>
      <c r="C12" s="143">
        <v>34.1</v>
      </c>
      <c r="D12" s="143">
        <v>82</v>
      </c>
      <c r="E12" s="143">
        <v>136.5</v>
      </c>
      <c r="F12" s="143">
        <v>62.7</v>
      </c>
      <c r="G12" s="143">
        <v>46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</row>
    <row r="13" spans="1:172" s="51" customFormat="1" ht="39.950000000000003" customHeight="1">
      <c r="A13" s="807" t="s">
        <v>677</v>
      </c>
      <c r="B13" s="143">
        <v>41.7</v>
      </c>
      <c r="C13" s="143">
        <v>35</v>
      </c>
      <c r="D13" s="143">
        <v>84</v>
      </c>
      <c r="E13" s="143">
        <v>134.80000000000001</v>
      </c>
      <c r="F13" s="143">
        <v>62</v>
      </c>
      <c r="G13" s="143">
        <v>46</v>
      </c>
    </row>
    <row r="14" spans="1:172" s="75" customFormat="1" ht="39.950000000000003" customHeight="1" thickBot="1">
      <c r="A14" s="155" t="s">
        <v>791</v>
      </c>
      <c r="B14" s="180">
        <v>39</v>
      </c>
      <c r="C14" s="180">
        <v>33</v>
      </c>
      <c r="D14" s="180">
        <v>84</v>
      </c>
      <c r="E14" s="180">
        <v>133</v>
      </c>
      <c r="F14" s="180">
        <v>56</v>
      </c>
      <c r="G14" s="180">
        <v>42</v>
      </c>
    </row>
    <row r="15" spans="1:172" s="62" customFormat="1" ht="30" customHeight="1" thickBot="1">
      <c r="B15" s="273"/>
      <c r="C15" s="176"/>
      <c r="D15" s="2"/>
      <c r="E15" s="176"/>
      <c r="F15" s="176"/>
      <c r="G15" s="3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</row>
    <row r="16" spans="1:172" ht="24.75" customHeight="1">
      <c r="A16" s="884" t="s">
        <v>296</v>
      </c>
      <c r="B16" s="905" t="s">
        <v>344</v>
      </c>
      <c r="C16" s="887"/>
      <c r="D16" s="887"/>
      <c r="E16" s="905" t="s">
        <v>152</v>
      </c>
      <c r="F16" s="887"/>
      <c r="G16" s="887"/>
    </row>
    <row r="17" spans="1:7" ht="24.75" customHeight="1">
      <c r="A17" s="908"/>
      <c r="B17" s="909" t="s">
        <v>57</v>
      </c>
      <c r="C17" s="916" t="s">
        <v>59</v>
      </c>
      <c r="D17" s="922"/>
      <c r="E17" s="907" t="s">
        <v>57</v>
      </c>
      <c r="F17" s="916" t="s">
        <v>59</v>
      </c>
      <c r="G17" s="917"/>
    </row>
    <row r="18" spans="1:7" ht="21.75" customHeight="1">
      <c r="A18" s="895"/>
      <c r="B18" s="910"/>
      <c r="C18" s="144"/>
      <c r="D18" s="181" t="s">
        <v>42</v>
      </c>
      <c r="E18" s="897"/>
      <c r="F18" s="144"/>
      <c r="G18" s="386" t="s">
        <v>42</v>
      </c>
    </row>
    <row r="19" spans="1:7" ht="39.950000000000003" customHeight="1">
      <c r="A19" s="807" t="s">
        <v>792</v>
      </c>
      <c r="B19" s="683">
        <v>1.3</v>
      </c>
      <c r="C19" s="683">
        <v>0.3</v>
      </c>
      <c r="D19" s="683">
        <v>23</v>
      </c>
      <c r="E19" s="320">
        <v>99</v>
      </c>
      <c r="F19" s="320">
        <v>245</v>
      </c>
      <c r="G19" s="320">
        <v>247</v>
      </c>
    </row>
    <row r="20" spans="1:7" ht="39.950000000000003" customHeight="1">
      <c r="A20" s="807" t="s">
        <v>793</v>
      </c>
      <c r="B20" s="683">
        <v>5</v>
      </c>
      <c r="C20" s="683">
        <v>1.2</v>
      </c>
      <c r="D20" s="683">
        <v>24</v>
      </c>
      <c r="E20" s="320">
        <v>99</v>
      </c>
      <c r="F20" s="320">
        <v>267</v>
      </c>
      <c r="G20" s="320">
        <v>270</v>
      </c>
    </row>
    <row r="21" spans="1:7" ht="39.950000000000003" customHeight="1">
      <c r="A21" s="807" t="s">
        <v>794</v>
      </c>
      <c r="B21" s="683">
        <v>5.33</v>
      </c>
      <c r="C21" s="683">
        <v>1.3</v>
      </c>
      <c r="D21" s="683">
        <v>26</v>
      </c>
      <c r="E21" s="320">
        <v>106</v>
      </c>
      <c r="F21" s="320">
        <v>283</v>
      </c>
      <c r="G21" s="320">
        <v>267</v>
      </c>
    </row>
    <row r="22" spans="1:7" s="334" customFormat="1" ht="39.950000000000003" customHeight="1">
      <c r="A22" s="807" t="s">
        <v>677</v>
      </c>
      <c r="B22" s="683">
        <v>5.3</v>
      </c>
      <c r="C22" s="683">
        <v>1.3</v>
      </c>
      <c r="D22" s="683">
        <v>25</v>
      </c>
      <c r="E22" s="320">
        <v>80</v>
      </c>
      <c r="F22" s="320">
        <v>222</v>
      </c>
      <c r="G22" s="320">
        <v>278</v>
      </c>
    </row>
    <row r="23" spans="1:7" ht="39.950000000000003" customHeight="1" thickBot="1">
      <c r="A23" s="155" t="s">
        <v>795</v>
      </c>
      <c r="B23" s="653">
        <v>5</v>
      </c>
      <c r="C23" s="652">
        <v>12</v>
      </c>
      <c r="D23" s="811">
        <v>24</v>
      </c>
      <c r="E23" s="654">
        <v>120</v>
      </c>
      <c r="F23" s="654">
        <v>288</v>
      </c>
      <c r="G23" s="654">
        <v>240</v>
      </c>
    </row>
    <row r="24" spans="1:7" ht="14.25" customHeight="1">
      <c r="A24" s="16"/>
      <c r="B24" s="274"/>
      <c r="F24" s="161"/>
      <c r="G24" s="42" t="s">
        <v>624</v>
      </c>
    </row>
  </sheetData>
  <mergeCells count="15">
    <mergeCell ref="A4:G4"/>
    <mergeCell ref="F8:G8"/>
    <mergeCell ref="A7:A9"/>
    <mergeCell ref="F17:G17"/>
    <mergeCell ref="A16:A18"/>
    <mergeCell ref="B7:D7"/>
    <mergeCell ref="C17:D17"/>
    <mergeCell ref="E7:G7"/>
    <mergeCell ref="E16:G16"/>
    <mergeCell ref="B16:D16"/>
    <mergeCell ref="C8:D8"/>
    <mergeCell ref="B8:B9"/>
    <mergeCell ref="E8:E9"/>
    <mergeCell ref="B17:B18"/>
    <mergeCell ref="E17:E1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M51"/>
  <sheetViews>
    <sheetView view="pageBreakPreview" zoomScale="110" zoomScaleNormal="100" zoomScaleSheetLayoutView="110" workbookViewId="0">
      <selection activeCell="C14" sqref="C14:D14"/>
    </sheetView>
  </sheetViews>
  <sheetFormatPr defaultRowHeight="14.25"/>
  <cols>
    <col min="1" max="1" width="7.25" style="29" customWidth="1"/>
    <col min="2" max="2" width="7" style="61" customWidth="1"/>
    <col min="3" max="3" width="6.875" style="61" customWidth="1"/>
    <col min="4" max="4" width="6.75" style="61" bestFit="1" customWidth="1"/>
    <col min="5" max="5" width="5.625" style="61" customWidth="1"/>
    <col min="6" max="6" width="6.375" style="61" customWidth="1"/>
    <col min="7" max="7" width="6.5" style="72" customWidth="1"/>
    <col min="8" max="8" width="5.375" style="72" customWidth="1"/>
    <col min="9" max="10" width="6.375" style="61" customWidth="1"/>
    <col min="11" max="11" width="5.5" style="61" customWidth="1"/>
    <col min="12" max="12" width="6.5" style="61" customWidth="1"/>
    <col min="13" max="13" width="6.875" style="61" customWidth="1"/>
    <col min="14" max="16384" width="9" style="61"/>
  </cols>
  <sheetData>
    <row r="1" spans="1:13" s="26" customFormat="1" ht="11.25" customHeight="1">
      <c r="A1" s="265"/>
      <c r="G1" s="171"/>
      <c r="H1" s="171"/>
      <c r="L1" s="265"/>
      <c r="M1" s="265"/>
    </row>
    <row r="2" spans="1:13" s="19" customFormat="1" ht="14.25" customHeight="1">
      <c r="A2" s="163" t="s">
        <v>736</v>
      </c>
      <c r="J2" s="116"/>
    </row>
    <row r="3" spans="1:13" s="26" customFormat="1" ht="14.25" customHeight="1">
      <c r="A3" s="255"/>
      <c r="G3" s="171"/>
      <c r="H3" s="171"/>
      <c r="L3" s="164"/>
      <c r="M3" s="164"/>
    </row>
    <row r="4" spans="1:13" s="26" customFormat="1" ht="45" customHeight="1">
      <c r="A4" s="961" t="s">
        <v>523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</row>
    <row r="5" spans="1:13" s="26" customFormat="1" ht="14.25" customHeight="1">
      <c r="A5" s="187"/>
      <c r="B5" s="175"/>
      <c r="C5" s="175"/>
      <c r="D5" s="175"/>
      <c r="E5" s="175"/>
      <c r="F5" s="175"/>
      <c r="G5" s="275"/>
      <c r="H5" s="275"/>
      <c r="I5" s="175"/>
      <c r="J5" s="175"/>
      <c r="K5" s="175"/>
      <c r="L5" s="175"/>
      <c r="M5" s="175"/>
    </row>
    <row r="6" spans="1:13" s="2" customFormat="1" ht="14.25" customHeight="1" thickBot="1">
      <c r="A6" s="172" t="s">
        <v>3</v>
      </c>
      <c r="H6" s="176"/>
      <c r="M6" s="139" t="s">
        <v>162</v>
      </c>
    </row>
    <row r="7" spans="1:13" s="17" customFormat="1" ht="24.95" customHeight="1">
      <c r="A7" s="884" t="s">
        <v>296</v>
      </c>
      <c r="B7" s="913" t="s">
        <v>4</v>
      </c>
      <c r="C7" s="887"/>
      <c r="D7" s="906"/>
      <c r="E7" s="905" t="s">
        <v>322</v>
      </c>
      <c r="F7" s="887"/>
      <c r="G7" s="906"/>
      <c r="H7" s="887" t="s">
        <v>323</v>
      </c>
      <c r="I7" s="887"/>
      <c r="J7" s="887"/>
      <c r="K7" s="905" t="s">
        <v>324</v>
      </c>
      <c r="L7" s="972"/>
      <c r="M7" s="972"/>
    </row>
    <row r="8" spans="1:13" s="73" customFormat="1" ht="24.95" customHeight="1">
      <c r="A8" s="944"/>
      <c r="B8" s="909" t="s">
        <v>5</v>
      </c>
      <c r="C8" s="904" t="s">
        <v>13</v>
      </c>
      <c r="D8" s="909"/>
      <c r="E8" s="907" t="s">
        <v>5</v>
      </c>
      <c r="F8" s="904" t="s">
        <v>13</v>
      </c>
      <c r="G8" s="922"/>
      <c r="H8" s="907" t="s">
        <v>5</v>
      </c>
      <c r="I8" s="912" t="s">
        <v>14</v>
      </c>
      <c r="J8" s="912"/>
      <c r="K8" s="907" t="s">
        <v>5</v>
      </c>
      <c r="L8" s="912" t="s">
        <v>15</v>
      </c>
      <c r="M8" s="974"/>
    </row>
    <row r="9" spans="1:13" s="73" customFormat="1" ht="24.95" customHeight="1">
      <c r="A9" s="885"/>
      <c r="B9" s="910"/>
      <c r="C9" s="894"/>
      <c r="D9" s="910"/>
      <c r="E9" s="897"/>
      <c r="F9" s="144"/>
      <c r="G9" s="181" t="s">
        <v>9</v>
      </c>
      <c r="H9" s="897"/>
      <c r="I9" s="392"/>
      <c r="J9" s="386" t="s">
        <v>9</v>
      </c>
      <c r="K9" s="973"/>
      <c r="L9" s="389"/>
      <c r="M9" s="386" t="s">
        <v>41</v>
      </c>
    </row>
    <row r="10" spans="1:13" s="24" customFormat="1" ht="42.95" customHeight="1">
      <c r="A10" s="807" t="s">
        <v>644</v>
      </c>
      <c r="B10" s="362">
        <v>1025</v>
      </c>
      <c r="C10" s="976">
        <v>16165</v>
      </c>
      <c r="D10" s="976"/>
      <c r="E10" s="362">
        <v>562</v>
      </c>
      <c r="F10" s="362">
        <v>10300</v>
      </c>
      <c r="G10" s="362">
        <v>1838</v>
      </c>
      <c r="H10" s="362">
        <v>70.5</v>
      </c>
      <c r="I10" s="442">
        <v>1000</v>
      </c>
      <c r="J10" s="362">
        <v>1408</v>
      </c>
      <c r="K10" s="362">
        <v>282</v>
      </c>
      <c r="L10" s="362">
        <v>3400</v>
      </c>
      <c r="M10" s="362">
        <v>1206</v>
      </c>
    </row>
    <row r="11" spans="1:13" s="171" customFormat="1" ht="42.95" customHeight="1">
      <c r="A11" s="807" t="s">
        <v>642</v>
      </c>
      <c r="B11" s="362">
        <v>1025</v>
      </c>
      <c r="C11" s="976">
        <v>16165</v>
      </c>
      <c r="D11" s="976"/>
      <c r="E11" s="362">
        <v>539.9</v>
      </c>
      <c r="F11" s="362">
        <v>9345</v>
      </c>
      <c r="G11" s="362">
        <v>1731</v>
      </c>
      <c r="H11" s="362">
        <v>54.1</v>
      </c>
      <c r="I11" s="442">
        <v>1153</v>
      </c>
      <c r="J11" s="362">
        <v>2132</v>
      </c>
      <c r="K11" s="362">
        <v>264.5</v>
      </c>
      <c r="L11" s="362">
        <v>3819</v>
      </c>
      <c r="M11" s="362">
        <v>1444</v>
      </c>
    </row>
    <row r="12" spans="1:13" ht="42.95" customHeight="1">
      <c r="A12" s="807" t="s">
        <v>641</v>
      </c>
      <c r="B12" s="362">
        <v>957</v>
      </c>
      <c r="C12" s="976">
        <v>18300</v>
      </c>
      <c r="D12" s="976"/>
      <c r="E12" s="362">
        <v>520.5</v>
      </c>
      <c r="F12" s="362">
        <v>11200</v>
      </c>
      <c r="G12" s="362">
        <v>2151</v>
      </c>
      <c r="H12" s="362">
        <v>50.9</v>
      </c>
      <c r="I12" s="442">
        <v>1310</v>
      </c>
      <c r="J12" s="362">
        <v>2573</v>
      </c>
      <c r="K12" s="362">
        <v>264.8</v>
      </c>
      <c r="L12" s="362">
        <v>4300</v>
      </c>
      <c r="M12" s="362">
        <v>1623</v>
      </c>
    </row>
    <row r="13" spans="1:13" ht="42.95" customHeight="1">
      <c r="A13" s="807" t="s">
        <v>797</v>
      </c>
      <c r="B13" s="362">
        <v>970</v>
      </c>
      <c r="C13" s="976">
        <v>13864</v>
      </c>
      <c r="D13" s="976"/>
      <c r="E13" s="362">
        <v>510</v>
      </c>
      <c r="F13" s="362">
        <v>8111</v>
      </c>
      <c r="G13" s="362">
        <v>1590</v>
      </c>
      <c r="H13" s="362">
        <v>48</v>
      </c>
      <c r="I13" s="442">
        <v>1022</v>
      </c>
      <c r="J13" s="362">
        <v>2130</v>
      </c>
      <c r="K13" s="362">
        <v>253</v>
      </c>
      <c r="L13" s="362">
        <v>3235</v>
      </c>
      <c r="M13" s="362">
        <v>1280</v>
      </c>
    </row>
    <row r="14" spans="1:13" ht="42.95" customHeight="1" thickBot="1">
      <c r="A14" s="155" t="s">
        <v>798</v>
      </c>
      <c r="B14" s="762">
        <f>SUM(E14,H14,K14,B23,E23,H23,K23)</f>
        <v>946</v>
      </c>
      <c r="C14" s="975">
        <f>SUM(F14,I14,L14,C23,F23,I23,L23)</f>
        <v>9943</v>
      </c>
      <c r="D14" s="975"/>
      <c r="E14" s="374">
        <v>509</v>
      </c>
      <c r="F14" s="374">
        <v>6472</v>
      </c>
      <c r="G14" s="374">
        <v>1272</v>
      </c>
      <c r="H14" s="374">
        <v>46</v>
      </c>
      <c r="I14" s="655">
        <v>1026</v>
      </c>
      <c r="J14" s="750">
        <v>2254</v>
      </c>
      <c r="K14" s="374">
        <v>242</v>
      </c>
      <c r="L14" s="374">
        <v>1239</v>
      </c>
      <c r="M14" s="374">
        <v>512</v>
      </c>
    </row>
    <row r="15" spans="1:13" ht="31.5" customHeight="1" thickBot="1">
      <c r="A15" s="145"/>
      <c r="B15" s="276"/>
      <c r="C15" s="252"/>
      <c r="D15" s="252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1:13" s="17" customFormat="1" ht="24.95" customHeight="1">
      <c r="A16" s="884" t="s">
        <v>296</v>
      </c>
      <c r="B16" s="913" t="s">
        <v>325</v>
      </c>
      <c r="C16" s="887"/>
      <c r="D16" s="906"/>
      <c r="E16" s="905" t="s">
        <v>326</v>
      </c>
      <c r="F16" s="887"/>
      <c r="G16" s="906"/>
      <c r="H16" s="887" t="s">
        <v>327</v>
      </c>
      <c r="I16" s="887"/>
      <c r="J16" s="906"/>
      <c r="K16" s="887" t="s">
        <v>575</v>
      </c>
      <c r="L16" s="887"/>
      <c r="M16" s="887"/>
    </row>
    <row r="17" spans="1:13" s="73" customFormat="1" ht="24.95" customHeight="1">
      <c r="A17" s="944"/>
      <c r="B17" s="909" t="s">
        <v>5</v>
      </c>
      <c r="C17" s="904" t="s">
        <v>13</v>
      </c>
      <c r="D17" s="917"/>
      <c r="E17" s="907" t="s">
        <v>5</v>
      </c>
      <c r="F17" s="904" t="s">
        <v>13</v>
      </c>
      <c r="G17" s="922"/>
      <c r="H17" s="909" t="s">
        <v>5</v>
      </c>
      <c r="I17" s="904" t="s">
        <v>13</v>
      </c>
      <c r="J17" s="917"/>
      <c r="K17" s="907" t="s">
        <v>5</v>
      </c>
      <c r="L17" s="904" t="s">
        <v>14</v>
      </c>
      <c r="M17" s="917"/>
    </row>
    <row r="18" spans="1:13" s="73" customFormat="1" ht="24.95" customHeight="1">
      <c r="A18" s="885"/>
      <c r="B18" s="910"/>
      <c r="C18" s="144"/>
      <c r="D18" s="386" t="s">
        <v>9</v>
      </c>
      <c r="E18" s="897"/>
      <c r="F18" s="144"/>
      <c r="G18" s="181" t="s">
        <v>9</v>
      </c>
      <c r="H18" s="910"/>
      <c r="I18" s="144"/>
      <c r="J18" s="386" t="s">
        <v>9</v>
      </c>
      <c r="K18" s="897"/>
      <c r="L18" s="144"/>
      <c r="M18" s="386" t="s">
        <v>9</v>
      </c>
    </row>
    <row r="19" spans="1:13" s="24" customFormat="1" ht="42.95" customHeight="1">
      <c r="A19" s="807" t="s">
        <v>644</v>
      </c>
      <c r="B19" s="362">
        <v>28</v>
      </c>
      <c r="C19" s="362">
        <v>430</v>
      </c>
      <c r="D19" s="362">
        <v>1536</v>
      </c>
      <c r="E19" s="442">
        <v>38</v>
      </c>
      <c r="F19" s="442">
        <v>698</v>
      </c>
      <c r="G19" s="442">
        <v>1837</v>
      </c>
      <c r="H19" s="372">
        <v>0</v>
      </c>
      <c r="I19" s="471">
        <v>0</v>
      </c>
      <c r="J19" s="372">
        <v>0</v>
      </c>
      <c r="K19" s="470">
        <v>45</v>
      </c>
      <c r="L19" s="362">
        <v>337</v>
      </c>
      <c r="M19" s="362">
        <v>749</v>
      </c>
    </row>
    <row r="20" spans="1:13" s="171" customFormat="1" ht="42.95" customHeight="1">
      <c r="A20" s="807" t="s">
        <v>642</v>
      </c>
      <c r="B20" s="362">
        <v>27.5</v>
      </c>
      <c r="C20" s="362">
        <v>458</v>
      </c>
      <c r="D20" s="362">
        <v>1665</v>
      </c>
      <c r="E20" s="442">
        <v>28</v>
      </c>
      <c r="F20" s="442">
        <v>444</v>
      </c>
      <c r="G20" s="442">
        <v>1585</v>
      </c>
      <c r="H20" s="372">
        <v>0</v>
      </c>
      <c r="I20" s="471">
        <v>0</v>
      </c>
      <c r="J20" s="372">
        <v>0</v>
      </c>
      <c r="K20" s="470">
        <v>64.8</v>
      </c>
      <c r="L20" s="362">
        <v>612</v>
      </c>
      <c r="M20" s="362">
        <v>940</v>
      </c>
    </row>
    <row r="21" spans="1:13" s="72" customFormat="1" ht="42.95" customHeight="1">
      <c r="A21" s="807" t="s">
        <v>641</v>
      </c>
      <c r="B21" s="362">
        <v>30.8</v>
      </c>
      <c r="C21" s="362">
        <v>450</v>
      </c>
      <c r="D21" s="362">
        <v>1461</v>
      </c>
      <c r="E21" s="442">
        <v>28</v>
      </c>
      <c r="F21" s="442">
        <v>450</v>
      </c>
      <c r="G21" s="442">
        <v>1607</v>
      </c>
      <c r="H21" s="372">
        <v>0</v>
      </c>
      <c r="I21" s="471">
        <v>0</v>
      </c>
      <c r="J21" s="372">
        <v>0</v>
      </c>
      <c r="K21" s="470">
        <v>62</v>
      </c>
      <c r="L21" s="362">
        <v>590</v>
      </c>
      <c r="M21" s="362">
        <v>951.6</v>
      </c>
    </row>
    <row r="22" spans="1:13" s="339" customFormat="1" ht="42.95" customHeight="1">
      <c r="A22" s="154" t="s">
        <v>801</v>
      </c>
      <c r="B22" s="362">
        <v>27.4</v>
      </c>
      <c r="C22" s="362">
        <v>389</v>
      </c>
      <c r="D22" s="362">
        <v>1420</v>
      </c>
      <c r="E22" s="442">
        <v>46</v>
      </c>
      <c r="F22" s="442">
        <v>556</v>
      </c>
      <c r="G22" s="442">
        <v>1219</v>
      </c>
      <c r="H22" s="372">
        <v>0</v>
      </c>
      <c r="I22" s="471">
        <v>0</v>
      </c>
      <c r="J22" s="372">
        <v>0</v>
      </c>
      <c r="K22" s="470">
        <v>86</v>
      </c>
      <c r="L22" s="362">
        <v>551</v>
      </c>
      <c r="M22" s="362">
        <v>638</v>
      </c>
    </row>
    <row r="23" spans="1:13" s="84" customFormat="1" ht="42.95" customHeight="1" thickBot="1">
      <c r="A23" s="155" t="s">
        <v>756</v>
      </c>
      <c r="B23" s="374">
        <v>28</v>
      </c>
      <c r="C23" s="374">
        <v>431</v>
      </c>
      <c r="D23" s="750">
        <v>1562</v>
      </c>
      <c r="E23" s="655">
        <v>43</v>
      </c>
      <c r="F23" s="655">
        <v>258</v>
      </c>
      <c r="G23" s="740">
        <v>609</v>
      </c>
      <c r="H23" s="373">
        <v>0</v>
      </c>
      <c r="I23" s="656">
        <v>0</v>
      </c>
      <c r="J23" s="373">
        <v>0</v>
      </c>
      <c r="K23" s="657">
        <v>78</v>
      </c>
      <c r="L23" s="374">
        <v>517</v>
      </c>
      <c r="M23" s="374">
        <v>813</v>
      </c>
    </row>
    <row r="24" spans="1:13" s="185" customFormat="1" ht="14.25" customHeight="1">
      <c r="A24" s="16"/>
      <c r="G24" s="3"/>
      <c r="H24" s="39"/>
      <c r="I24" s="2"/>
      <c r="K24" s="271"/>
      <c r="L24" s="271"/>
      <c r="M24" s="42" t="s">
        <v>625</v>
      </c>
    </row>
    <row r="25" spans="1:13" s="185" customFormat="1" ht="14.25" customHeight="1">
      <c r="A25" s="16"/>
      <c r="G25" s="3"/>
      <c r="H25" s="39"/>
      <c r="I25" s="2"/>
      <c r="J25" s="270"/>
      <c r="K25" s="270"/>
      <c r="L25" s="270"/>
      <c r="M25" s="270"/>
    </row>
    <row r="26" spans="1:13" s="185" customFormat="1" ht="14.25" customHeight="1">
      <c r="A26" s="16"/>
      <c r="G26" s="3"/>
      <c r="H26" s="39"/>
      <c r="I26" s="2"/>
      <c r="J26" s="271"/>
      <c r="K26" s="271"/>
      <c r="L26" s="271"/>
      <c r="M26" s="271"/>
    </row>
    <row r="27" spans="1:13">
      <c r="H27" s="171"/>
      <c r="I27" s="26"/>
      <c r="J27" s="26"/>
      <c r="K27" s="443"/>
      <c r="L27" s="443"/>
      <c r="M27" s="443"/>
    </row>
    <row r="28" spans="1:13">
      <c r="H28" s="171"/>
      <c r="I28" s="26"/>
      <c r="J28" s="26"/>
      <c r="K28" s="26"/>
      <c r="L28" s="26"/>
      <c r="M28" s="26"/>
    </row>
    <row r="29" spans="1:13">
      <c r="H29" s="171"/>
      <c r="I29" s="26"/>
      <c r="J29" s="26"/>
      <c r="K29" s="26"/>
      <c r="L29" s="26"/>
      <c r="M29" s="26"/>
    </row>
    <row r="30" spans="1:13">
      <c r="H30" s="171"/>
      <c r="I30" s="26"/>
      <c r="J30" s="26"/>
      <c r="K30" s="26"/>
      <c r="L30" s="26"/>
      <c r="M30" s="26"/>
    </row>
    <row r="31" spans="1:13">
      <c r="H31" s="171"/>
      <c r="I31" s="26"/>
      <c r="J31" s="26"/>
      <c r="K31" s="26"/>
      <c r="L31" s="26"/>
      <c r="M31" s="26"/>
    </row>
    <row r="32" spans="1:13">
      <c r="H32" s="171"/>
      <c r="I32" s="26"/>
      <c r="J32" s="26"/>
      <c r="K32" s="26"/>
      <c r="L32" s="26"/>
      <c r="M32" s="26"/>
    </row>
    <row r="33" spans="8:13">
      <c r="H33" s="171"/>
      <c r="I33" s="26"/>
      <c r="J33" s="26"/>
      <c r="K33" s="26"/>
      <c r="L33" s="26"/>
      <c r="M33" s="26"/>
    </row>
    <row r="34" spans="8:13">
      <c r="H34" s="171"/>
      <c r="I34" s="26"/>
      <c r="J34" s="26"/>
      <c r="K34" s="26"/>
      <c r="L34" s="26"/>
      <c r="M34" s="26"/>
    </row>
    <row r="35" spans="8:13">
      <c r="H35" s="24"/>
      <c r="I35" s="19"/>
      <c r="J35" s="19"/>
      <c r="K35" s="19"/>
      <c r="L35" s="19"/>
      <c r="M35" s="19"/>
    </row>
    <row r="36" spans="8:13">
      <c r="H36" s="24"/>
      <c r="I36" s="19"/>
      <c r="J36" s="19"/>
      <c r="K36" s="19"/>
      <c r="L36" s="19"/>
      <c r="M36" s="19"/>
    </row>
    <row r="37" spans="8:13">
      <c r="H37" s="24"/>
      <c r="I37" s="19"/>
      <c r="J37" s="19"/>
      <c r="K37" s="19"/>
      <c r="L37" s="19"/>
      <c r="M37" s="19"/>
    </row>
    <row r="38" spans="8:13">
      <c r="H38" s="24"/>
      <c r="I38" s="19"/>
      <c r="J38" s="19"/>
      <c r="K38" s="19"/>
      <c r="L38" s="19"/>
      <c r="M38" s="19"/>
    </row>
    <row r="39" spans="8:13">
      <c r="H39" s="24"/>
      <c r="I39" s="19"/>
      <c r="J39" s="19"/>
      <c r="K39" s="19"/>
      <c r="L39" s="19"/>
      <c r="M39" s="19"/>
    </row>
    <row r="40" spans="8:13">
      <c r="H40" s="24"/>
      <c r="I40" s="19"/>
      <c r="J40" s="19"/>
      <c r="K40" s="19"/>
      <c r="L40" s="19"/>
      <c r="M40" s="19"/>
    </row>
    <row r="41" spans="8:13">
      <c r="H41" s="24"/>
      <c r="I41" s="19"/>
      <c r="J41" s="19"/>
      <c r="K41" s="19"/>
      <c r="L41" s="19"/>
      <c r="M41" s="19"/>
    </row>
    <row r="42" spans="8:13">
      <c r="H42" s="24"/>
      <c r="I42" s="19"/>
      <c r="J42" s="19"/>
      <c r="K42" s="19"/>
      <c r="L42" s="19"/>
      <c r="M42" s="19"/>
    </row>
    <row r="43" spans="8:13">
      <c r="H43" s="24"/>
      <c r="I43" s="19"/>
      <c r="J43" s="19"/>
      <c r="K43" s="19"/>
      <c r="L43" s="19"/>
      <c r="M43" s="19"/>
    </row>
    <row r="44" spans="8:13">
      <c r="H44" s="24"/>
      <c r="I44" s="19"/>
      <c r="J44" s="19"/>
      <c r="K44" s="19"/>
      <c r="L44" s="19"/>
      <c r="M44" s="19"/>
    </row>
    <row r="45" spans="8:13">
      <c r="H45" s="24"/>
      <c r="I45" s="19"/>
      <c r="J45" s="19"/>
      <c r="K45" s="19"/>
      <c r="L45" s="19"/>
      <c r="M45" s="19"/>
    </row>
    <row r="46" spans="8:13">
      <c r="H46" s="24"/>
      <c r="I46" s="19"/>
      <c r="J46" s="19"/>
      <c r="K46" s="19"/>
      <c r="L46" s="19"/>
      <c r="M46" s="19"/>
    </row>
    <row r="47" spans="8:13">
      <c r="H47" s="24"/>
      <c r="I47" s="19"/>
      <c r="J47" s="19"/>
      <c r="K47" s="19"/>
      <c r="L47" s="19"/>
      <c r="M47" s="19"/>
    </row>
    <row r="48" spans="8:13">
      <c r="H48" s="24"/>
      <c r="I48" s="19"/>
      <c r="J48" s="19"/>
      <c r="K48" s="19"/>
      <c r="L48" s="19"/>
      <c r="M48" s="19"/>
    </row>
    <row r="49" spans="8:13">
      <c r="H49" s="24"/>
      <c r="I49" s="19"/>
      <c r="J49" s="19"/>
      <c r="K49" s="19"/>
      <c r="L49" s="19"/>
      <c r="M49" s="19"/>
    </row>
    <row r="50" spans="8:13">
      <c r="H50" s="24"/>
      <c r="I50" s="19"/>
      <c r="J50" s="19"/>
      <c r="K50" s="19"/>
      <c r="L50" s="19"/>
      <c r="M50" s="19"/>
    </row>
    <row r="51" spans="8:13">
      <c r="H51" s="24"/>
      <c r="I51" s="19"/>
      <c r="J51" s="19"/>
      <c r="K51" s="19"/>
      <c r="L51" s="19"/>
      <c r="M51" s="19"/>
    </row>
  </sheetData>
  <mergeCells count="32">
    <mergeCell ref="C14:D14"/>
    <mergeCell ref="B8:B9"/>
    <mergeCell ref="E8:E9"/>
    <mergeCell ref="C13:D13"/>
    <mergeCell ref="C12:D12"/>
    <mergeCell ref="C10:D10"/>
    <mergeCell ref="C11:D11"/>
    <mergeCell ref="A16:A18"/>
    <mergeCell ref="B17:B18"/>
    <mergeCell ref="C17:D17"/>
    <mergeCell ref="B16:D16"/>
    <mergeCell ref="E16:G16"/>
    <mergeCell ref="F17:G17"/>
    <mergeCell ref="L17:M17"/>
    <mergeCell ref="K17:K18"/>
    <mergeCell ref="E17:E18"/>
    <mergeCell ref="I17:J17"/>
    <mergeCell ref="H16:J16"/>
    <mergeCell ref="H17:H18"/>
    <mergeCell ref="K16:M16"/>
    <mergeCell ref="A4:M4"/>
    <mergeCell ref="K7:M7"/>
    <mergeCell ref="K8:K9"/>
    <mergeCell ref="H7:J7"/>
    <mergeCell ref="L8:M8"/>
    <mergeCell ref="I8:J8"/>
    <mergeCell ref="H8:H9"/>
    <mergeCell ref="A7:A9"/>
    <mergeCell ref="B7:D7"/>
    <mergeCell ref="E7:G7"/>
    <mergeCell ref="F8:G8"/>
    <mergeCell ref="C8:D9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S19"/>
  <sheetViews>
    <sheetView view="pageBreakPreview" zoomScaleNormal="100" zoomScaleSheetLayoutView="100" workbookViewId="0">
      <selection activeCell="B16" sqref="B16"/>
    </sheetView>
  </sheetViews>
  <sheetFormatPr defaultRowHeight="14.25"/>
  <cols>
    <col min="1" max="1" width="10.625" style="27" customWidth="1"/>
    <col min="2" max="2" width="8" style="27" customWidth="1"/>
    <col min="3" max="3" width="8.625" style="27" customWidth="1"/>
    <col min="4" max="4" width="9.375" style="27" customWidth="1"/>
    <col min="5" max="5" width="8.5" style="27" customWidth="1"/>
    <col min="6" max="6" width="8.625" style="27" customWidth="1"/>
    <col min="7" max="7" width="10.125" style="27" customWidth="1"/>
    <col min="8" max="8" width="9.5" style="27" customWidth="1"/>
    <col min="9" max="9" width="9.875" style="27" customWidth="1"/>
    <col min="10" max="10" width="10.625" style="27" customWidth="1"/>
    <col min="11" max="11" width="7.5" style="27" customWidth="1"/>
    <col min="12" max="12" width="7.875" style="27" customWidth="1"/>
    <col min="13" max="14" width="7.5" style="27" customWidth="1"/>
    <col min="15" max="15" width="10.375" style="27" customWidth="1"/>
    <col min="16" max="16" width="7.75" style="27" customWidth="1"/>
    <col min="17" max="17" width="7.5" style="27" customWidth="1"/>
    <col min="18" max="19" width="8.25" style="27" customWidth="1"/>
    <col min="20" max="16384" width="9" style="27"/>
  </cols>
  <sheetData>
    <row r="1" spans="1:19" s="20" customFormat="1" ht="11.25" customHeight="1">
      <c r="A1" s="162"/>
      <c r="B1" s="162"/>
      <c r="C1" s="162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s="20" customFormat="1" ht="14.25" customHeight="1">
      <c r="B2" s="163"/>
      <c r="C2" s="163"/>
      <c r="D2" s="26"/>
      <c r="E2" s="26"/>
      <c r="F2" s="26"/>
      <c r="G2" s="26"/>
      <c r="H2" s="26"/>
      <c r="I2" s="149" t="s">
        <v>802</v>
      </c>
      <c r="J2" s="163" t="s">
        <v>803</v>
      </c>
      <c r="L2" s="26"/>
      <c r="M2" s="26"/>
      <c r="N2" s="26"/>
      <c r="O2" s="26"/>
      <c r="Q2" s="26"/>
      <c r="R2" s="26"/>
      <c r="S2" s="149"/>
    </row>
    <row r="3" spans="1:19" s="20" customFormat="1" ht="14.25" customHeight="1">
      <c r="A3" s="164"/>
      <c r="B3" s="164"/>
      <c r="C3" s="164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s="20" customFormat="1" ht="45" customHeight="1">
      <c r="A4" s="911" t="s">
        <v>524</v>
      </c>
      <c r="B4" s="883"/>
      <c r="C4" s="883"/>
      <c r="D4" s="883"/>
      <c r="E4" s="883"/>
      <c r="F4" s="883"/>
      <c r="G4" s="883"/>
      <c r="H4" s="883"/>
      <c r="I4" s="883"/>
      <c r="J4" s="911" t="s">
        <v>525</v>
      </c>
      <c r="K4" s="911"/>
      <c r="L4" s="911"/>
      <c r="M4" s="911"/>
      <c r="N4" s="911"/>
      <c r="O4" s="911"/>
      <c r="P4" s="911"/>
      <c r="Q4" s="911"/>
      <c r="R4" s="911"/>
      <c r="S4" s="911"/>
    </row>
    <row r="5" spans="1:19" s="20" customFormat="1" ht="14.25" customHeight="1">
      <c r="A5" s="30"/>
      <c r="B5" s="30"/>
      <c r="C5" s="30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s="87" customFormat="1" ht="14.25" customHeight="1" thickBot="1">
      <c r="A6" s="172" t="s">
        <v>131</v>
      </c>
      <c r="B6" s="172"/>
      <c r="C6" s="172"/>
      <c r="D6" s="173"/>
      <c r="E6" s="2"/>
      <c r="F6" s="2"/>
      <c r="G6" s="2"/>
      <c r="H6" s="2"/>
      <c r="I6" s="139" t="s">
        <v>164</v>
      </c>
      <c r="J6" s="172" t="s">
        <v>131</v>
      </c>
      <c r="L6" s="2"/>
      <c r="M6" s="2"/>
      <c r="N6" s="2"/>
      <c r="O6" s="2"/>
      <c r="P6" s="162"/>
      <c r="Q6" s="2"/>
      <c r="R6" s="2"/>
      <c r="S6" s="139" t="s">
        <v>164</v>
      </c>
    </row>
    <row r="7" spans="1:19" s="81" customFormat="1" ht="44.25" customHeight="1">
      <c r="A7" s="884" t="s">
        <v>182</v>
      </c>
      <c r="B7" s="934" t="s">
        <v>183</v>
      </c>
      <c r="C7" s="896" t="s">
        <v>185</v>
      </c>
      <c r="D7" s="886" t="s">
        <v>427</v>
      </c>
      <c r="E7" s="978" t="s">
        <v>428</v>
      </c>
      <c r="F7" s="887"/>
      <c r="G7" s="887"/>
      <c r="H7" s="887"/>
      <c r="I7" s="887"/>
      <c r="J7" s="884" t="s">
        <v>182</v>
      </c>
      <c r="K7" s="977" t="s">
        <v>429</v>
      </c>
      <c r="L7" s="887"/>
      <c r="M7" s="906"/>
      <c r="N7" s="886" t="s">
        <v>511</v>
      </c>
      <c r="O7" s="893"/>
      <c r="P7" s="934"/>
      <c r="Q7" s="886" t="s">
        <v>512</v>
      </c>
      <c r="R7" s="887"/>
      <c r="S7" s="887"/>
    </row>
    <row r="8" spans="1:19" s="81" customFormat="1" ht="51.75" customHeight="1">
      <c r="A8" s="895"/>
      <c r="B8" s="910"/>
      <c r="C8" s="897"/>
      <c r="D8" s="894"/>
      <c r="E8" s="199" t="s">
        <v>184</v>
      </c>
      <c r="F8" s="199" t="s">
        <v>141</v>
      </c>
      <c r="G8" s="199" t="s">
        <v>509</v>
      </c>
      <c r="H8" s="199" t="s">
        <v>187</v>
      </c>
      <c r="I8" s="235" t="s">
        <v>186</v>
      </c>
      <c r="J8" s="895"/>
      <c r="K8" s="246" t="s">
        <v>132</v>
      </c>
      <c r="L8" s="199" t="s">
        <v>510</v>
      </c>
      <c r="M8" s="199" t="s">
        <v>188</v>
      </c>
      <c r="N8" s="388"/>
      <c r="O8" s="199" t="s">
        <v>133</v>
      </c>
      <c r="P8" s="199" t="s">
        <v>430</v>
      </c>
      <c r="Q8" s="144"/>
      <c r="R8" s="199" t="s">
        <v>189</v>
      </c>
      <c r="S8" s="235" t="s">
        <v>134</v>
      </c>
    </row>
    <row r="9" spans="1:19" s="79" customFormat="1" ht="56.1" customHeight="1">
      <c r="A9" s="807" t="s">
        <v>804</v>
      </c>
      <c r="B9" s="357">
        <v>4</v>
      </c>
      <c r="C9" s="420">
        <v>8539</v>
      </c>
      <c r="D9" s="476">
        <v>188</v>
      </c>
      <c r="E9" s="420">
        <v>27184</v>
      </c>
      <c r="F9" s="420">
        <v>33802</v>
      </c>
      <c r="G9" s="420">
        <v>21327</v>
      </c>
      <c r="H9" s="420">
        <v>2162</v>
      </c>
      <c r="I9" s="420">
        <v>145</v>
      </c>
      <c r="J9" s="807" t="s">
        <v>644</v>
      </c>
      <c r="K9" s="355">
        <v>0.5</v>
      </c>
      <c r="L9" s="357">
        <v>17963</v>
      </c>
      <c r="M9" s="357">
        <v>579.5</v>
      </c>
      <c r="N9" s="357">
        <v>393563</v>
      </c>
      <c r="O9" s="357">
        <v>354478</v>
      </c>
      <c r="P9" s="357">
        <v>39085</v>
      </c>
      <c r="Q9" s="357">
        <v>499545</v>
      </c>
      <c r="R9" s="357">
        <v>376907</v>
      </c>
      <c r="S9" s="357">
        <v>122638</v>
      </c>
    </row>
    <row r="10" spans="1:19" s="79" customFormat="1" ht="56.1" customHeight="1">
      <c r="A10" s="807" t="s">
        <v>805</v>
      </c>
      <c r="B10" s="420">
        <v>4</v>
      </c>
      <c r="C10" s="420">
        <v>8256</v>
      </c>
      <c r="D10" s="476">
        <v>181</v>
      </c>
      <c r="E10" s="420">
        <v>27470</v>
      </c>
      <c r="F10" s="420">
        <v>30290</v>
      </c>
      <c r="G10" s="420">
        <v>22751</v>
      </c>
      <c r="H10" s="420">
        <v>2012</v>
      </c>
      <c r="I10" s="420">
        <v>155</v>
      </c>
      <c r="J10" s="807" t="s">
        <v>642</v>
      </c>
      <c r="K10" s="355">
        <v>0</v>
      </c>
      <c r="L10" s="357">
        <v>17574</v>
      </c>
      <c r="M10" s="357">
        <v>621</v>
      </c>
      <c r="N10" s="357">
        <v>455404</v>
      </c>
      <c r="O10" s="357">
        <v>416154</v>
      </c>
      <c r="P10" s="357">
        <v>39250</v>
      </c>
      <c r="Q10" s="357">
        <v>545430</v>
      </c>
      <c r="R10" s="357">
        <v>439325</v>
      </c>
      <c r="S10" s="357">
        <v>106105</v>
      </c>
    </row>
    <row r="11" spans="1:19" s="69" customFormat="1" ht="56.1" customHeight="1">
      <c r="A11" s="807" t="s">
        <v>806</v>
      </c>
      <c r="B11" s="420">
        <v>4</v>
      </c>
      <c r="C11" s="420">
        <v>8062</v>
      </c>
      <c r="D11" s="476">
        <v>182</v>
      </c>
      <c r="E11" s="420">
        <v>31579</v>
      </c>
      <c r="F11" s="420">
        <v>35982</v>
      </c>
      <c r="G11" s="420">
        <v>21811</v>
      </c>
      <c r="H11" s="420">
        <v>1753</v>
      </c>
      <c r="I11" s="420">
        <v>106</v>
      </c>
      <c r="J11" s="807" t="s">
        <v>641</v>
      </c>
      <c r="K11" s="355">
        <v>0</v>
      </c>
      <c r="L11" s="357">
        <v>17278</v>
      </c>
      <c r="M11" s="357">
        <v>653</v>
      </c>
      <c r="N11" s="357">
        <v>492946</v>
      </c>
      <c r="O11" s="357">
        <v>451336</v>
      </c>
      <c r="P11" s="357">
        <v>41610</v>
      </c>
      <c r="Q11" s="357">
        <v>584610</v>
      </c>
      <c r="R11" s="357">
        <v>325594</v>
      </c>
      <c r="S11" s="357">
        <v>259016</v>
      </c>
    </row>
    <row r="12" spans="1:19" s="325" customFormat="1" ht="56.1" customHeight="1">
      <c r="A12" s="807" t="s">
        <v>807</v>
      </c>
      <c r="B12" s="420">
        <v>4</v>
      </c>
      <c r="C12" s="420">
        <v>7840</v>
      </c>
      <c r="D12" s="476">
        <v>176</v>
      </c>
      <c r="E12" s="420">
        <v>36491</v>
      </c>
      <c r="F12" s="420">
        <v>45108</v>
      </c>
      <c r="G12" s="420">
        <v>23320</v>
      </c>
      <c r="H12" s="420">
        <v>1356</v>
      </c>
      <c r="I12" s="420">
        <v>1649</v>
      </c>
      <c r="J12" s="154" t="s">
        <v>677</v>
      </c>
      <c r="K12" s="355">
        <v>0</v>
      </c>
      <c r="L12" s="357">
        <v>19157</v>
      </c>
      <c r="M12" s="357">
        <v>483</v>
      </c>
      <c r="N12" s="357">
        <v>522950</v>
      </c>
      <c r="O12" s="357">
        <v>480997</v>
      </c>
      <c r="P12" s="357">
        <v>41953</v>
      </c>
      <c r="Q12" s="357">
        <v>590383</v>
      </c>
      <c r="R12" s="357">
        <v>510825</v>
      </c>
      <c r="S12" s="357">
        <v>79558</v>
      </c>
    </row>
    <row r="13" spans="1:19" ht="56.1" customHeight="1">
      <c r="A13" s="146" t="s">
        <v>800</v>
      </c>
      <c r="B13" s="501">
        <f>SUM(B15:B18)</f>
        <v>3</v>
      </c>
      <c r="C13" s="501">
        <f t="shared" ref="C13:I13" si="0">SUM(C15:C18)</f>
        <v>7597</v>
      </c>
      <c r="D13" s="501">
        <f t="shared" si="0"/>
        <v>178</v>
      </c>
      <c r="E13" s="501">
        <f t="shared" si="0"/>
        <v>33444</v>
      </c>
      <c r="F13" s="501">
        <f t="shared" si="0"/>
        <v>38537</v>
      </c>
      <c r="G13" s="501">
        <f t="shared" si="0"/>
        <v>24238</v>
      </c>
      <c r="H13" s="501">
        <f t="shared" si="0"/>
        <v>833</v>
      </c>
      <c r="I13" s="501">
        <f t="shared" si="0"/>
        <v>168</v>
      </c>
      <c r="J13" s="146" t="s">
        <v>808</v>
      </c>
      <c r="K13" s="592">
        <f>SUM(K15:K18)</f>
        <v>4</v>
      </c>
      <c r="L13" s="591">
        <f>SUM(L15:L18)</f>
        <v>17959</v>
      </c>
      <c r="M13" s="591">
        <f>SUM(M15:M18)</f>
        <v>525</v>
      </c>
      <c r="N13" s="499">
        <f>IF(SUM(N15:N18)=SUM(O13:P13),SUM(N15:N18),"err")</f>
        <v>519194</v>
      </c>
      <c r="O13" s="499">
        <f>SUM(O15:O20)</f>
        <v>475039</v>
      </c>
      <c r="P13" s="499">
        <f>SUM(P15:P20)</f>
        <v>44155</v>
      </c>
      <c r="Q13" s="684">
        <f>IF(SUM(Q15:Q18)=SUM(R13:S13),SUM(Q15:Q18),"err")</f>
        <v>623195</v>
      </c>
      <c r="R13" s="684">
        <f>SUM(R15:R20)</f>
        <v>545051</v>
      </c>
      <c r="S13" s="684">
        <f>SUM(S15:S20)</f>
        <v>78144</v>
      </c>
    </row>
    <row r="14" spans="1:19" s="20" customFormat="1" ht="18" customHeight="1">
      <c r="A14" s="146"/>
      <c r="B14" s="444"/>
      <c r="C14" s="444"/>
      <c r="D14" s="476"/>
      <c r="E14" s="357"/>
      <c r="F14" s="357"/>
      <c r="G14" s="357"/>
      <c r="H14" s="357"/>
      <c r="I14" s="357"/>
      <c r="J14" s="344"/>
      <c r="K14" s="357"/>
      <c r="L14" s="357"/>
      <c r="M14" s="357"/>
      <c r="N14" s="357"/>
      <c r="O14" s="357"/>
      <c r="P14" s="357"/>
      <c r="Q14" s="357"/>
      <c r="R14" s="357"/>
      <c r="S14" s="357"/>
    </row>
    <row r="15" spans="1:19" s="20" customFormat="1" ht="53.1" customHeight="1">
      <c r="A15" s="154" t="s">
        <v>254</v>
      </c>
      <c r="B15" s="818">
        <v>1</v>
      </c>
      <c r="C15" s="818">
        <v>2035</v>
      </c>
      <c r="D15" s="820">
        <v>40</v>
      </c>
      <c r="E15" s="819">
        <v>6320</v>
      </c>
      <c r="F15" s="819">
        <v>13187</v>
      </c>
      <c r="G15" s="819">
        <v>2903</v>
      </c>
      <c r="H15" s="355">
        <v>0</v>
      </c>
      <c r="I15" s="357">
        <v>0</v>
      </c>
      <c r="J15" s="343" t="s">
        <v>629</v>
      </c>
      <c r="K15" s="825">
        <v>4</v>
      </c>
      <c r="L15" s="823">
        <v>4571</v>
      </c>
      <c r="M15" s="824">
        <v>47</v>
      </c>
      <c r="N15" s="497">
        <f>SUM(O15:P15)</f>
        <v>109832</v>
      </c>
      <c r="O15" s="826">
        <v>98659</v>
      </c>
      <c r="P15" s="826">
        <v>11173</v>
      </c>
      <c r="Q15" s="497">
        <f>SUM(R15:S15)</f>
        <v>138625</v>
      </c>
      <c r="R15" s="827">
        <v>121555</v>
      </c>
      <c r="S15" s="827">
        <v>17070</v>
      </c>
    </row>
    <row r="16" spans="1:19" s="20" customFormat="1" ht="53.1" customHeight="1">
      <c r="A16" s="154" t="s">
        <v>255</v>
      </c>
      <c r="B16" s="476">
        <v>1</v>
      </c>
      <c r="C16" s="476">
        <v>2149</v>
      </c>
      <c r="D16" s="487">
        <v>60</v>
      </c>
      <c r="E16" s="355">
        <v>5677</v>
      </c>
      <c r="F16" s="355">
        <v>8538</v>
      </c>
      <c r="G16" s="355">
        <v>14713</v>
      </c>
      <c r="H16" s="355">
        <v>0</v>
      </c>
      <c r="I16" s="355">
        <v>36</v>
      </c>
      <c r="J16" s="343" t="s">
        <v>630</v>
      </c>
      <c r="K16" s="355">
        <v>0</v>
      </c>
      <c r="L16" s="355">
        <v>5834</v>
      </c>
      <c r="M16" s="355">
        <v>71</v>
      </c>
      <c r="N16" s="497">
        <f>SUM(O16:P16)</f>
        <v>171404</v>
      </c>
      <c r="O16" s="357">
        <v>162303</v>
      </c>
      <c r="P16" s="357">
        <v>9101</v>
      </c>
      <c r="Q16" s="497">
        <f>SUM(R16:S16)</f>
        <v>218444</v>
      </c>
      <c r="R16" s="357">
        <v>193510</v>
      </c>
      <c r="S16" s="357">
        <v>24934</v>
      </c>
    </row>
    <row r="17" spans="1:19" s="20" customFormat="1" ht="53.1" customHeight="1">
      <c r="A17" s="166" t="s">
        <v>256</v>
      </c>
      <c r="B17" s="420">
        <v>0</v>
      </c>
      <c r="C17" s="797">
        <v>0</v>
      </c>
      <c r="D17" s="797">
        <v>0</v>
      </c>
      <c r="E17" s="798">
        <v>0</v>
      </c>
      <c r="F17" s="798">
        <v>0</v>
      </c>
      <c r="G17" s="798">
        <v>0</v>
      </c>
      <c r="H17" s="799">
        <v>0</v>
      </c>
      <c r="I17" s="798">
        <v>0</v>
      </c>
      <c r="J17" s="445" t="s">
        <v>631</v>
      </c>
      <c r="K17" s="357">
        <v>0</v>
      </c>
      <c r="L17" s="357">
        <v>0</v>
      </c>
      <c r="M17" s="357">
        <v>0</v>
      </c>
      <c r="N17" s="497">
        <f>SUM(O17:P17)</f>
        <v>0</v>
      </c>
      <c r="O17" s="477">
        <v>0</v>
      </c>
      <c r="P17" s="477">
        <v>0</v>
      </c>
      <c r="Q17" s="497">
        <f>SUM(R17:S17)</f>
        <v>0</v>
      </c>
      <c r="R17" s="477">
        <v>0</v>
      </c>
      <c r="S17" s="477">
        <v>0</v>
      </c>
    </row>
    <row r="18" spans="1:19" s="20" customFormat="1" ht="53.1" customHeight="1" thickBot="1">
      <c r="A18" s="167" t="s">
        <v>257</v>
      </c>
      <c r="B18" s="828">
        <v>1</v>
      </c>
      <c r="C18" s="834">
        <v>3413</v>
      </c>
      <c r="D18" s="829">
        <v>78</v>
      </c>
      <c r="E18" s="830">
        <v>21447</v>
      </c>
      <c r="F18" s="835">
        <v>16812</v>
      </c>
      <c r="G18" s="830">
        <v>6622</v>
      </c>
      <c r="H18" s="831">
        <v>833</v>
      </c>
      <c r="I18" s="835">
        <v>132</v>
      </c>
      <c r="J18" s="446" t="s">
        <v>632</v>
      </c>
      <c r="K18" s="822">
        <v>0</v>
      </c>
      <c r="L18" s="833">
        <v>7554</v>
      </c>
      <c r="M18" s="833">
        <v>407</v>
      </c>
      <c r="N18" s="498">
        <f>SUM(O18:P18)</f>
        <v>237958</v>
      </c>
      <c r="O18" s="832">
        <v>214077</v>
      </c>
      <c r="P18" s="833">
        <v>23881</v>
      </c>
      <c r="Q18" s="498">
        <f>SUM(R18:S18)</f>
        <v>266126</v>
      </c>
      <c r="R18" s="833">
        <v>229986</v>
      </c>
      <c r="S18" s="833">
        <v>36140</v>
      </c>
    </row>
    <row r="19" spans="1:19" s="88" customFormat="1" ht="14.25" customHeight="1">
      <c r="A19" s="16" t="s">
        <v>873</v>
      </c>
      <c r="B19" s="817"/>
      <c r="C19" s="16"/>
      <c r="D19" s="186"/>
      <c r="E19" s="186"/>
      <c r="F19" s="39"/>
      <c r="G19" s="186"/>
      <c r="H19" s="821"/>
      <c r="I19" s="139" t="s">
        <v>627</v>
      </c>
      <c r="J19" s="139"/>
      <c r="K19" s="39"/>
      <c r="L19" s="168"/>
      <c r="M19" s="168"/>
      <c r="N19" s="39"/>
      <c r="O19" s="186"/>
      <c r="P19" s="39"/>
      <c r="Q19" s="39"/>
      <c r="R19" s="39"/>
      <c r="S19" s="139" t="s">
        <v>628</v>
      </c>
    </row>
  </sheetData>
  <mergeCells count="11">
    <mergeCell ref="J4:S4"/>
    <mergeCell ref="A4:I4"/>
    <mergeCell ref="A7:A8"/>
    <mergeCell ref="C7:C8"/>
    <mergeCell ref="B7:B8"/>
    <mergeCell ref="Q7:S7"/>
    <mergeCell ref="N7:P7"/>
    <mergeCell ref="D7:D8"/>
    <mergeCell ref="K7:M7"/>
    <mergeCell ref="E7:I7"/>
    <mergeCell ref="J7:J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colBreaks count="1" manualBreakCount="1">
    <brk id="9" max="1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AB83"/>
  <sheetViews>
    <sheetView view="pageBreakPreview" zoomScaleNormal="100" zoomScaleSheetLayoutView="100" workbookViewId="0">
      <selection activeCell="C17" sqref="C17"/>
    </sheetView>
  </sheetViews>
  <sheetFormatPr defaultRowHeight="14.25"/>
  <cols>
    <col min="1" max="1" width="12.75" style="27" customWidth="1"/>
    <col min="2" max="8" width="9.625" style="79" customWidth="1"/>
    <col min="9" max="9" width="12.875" style="67" customWidth="1"/>
    <col min="10" max="10" width="5.875" style="79" bestFit="1" customWidth="1"/>
    <col min="11" max="11" width="6" style="79" customWidth="1"/>
    <col min="12" max="12" width="5.625" style="79" customWidth="1"/>
    <col min="13" max="13" width="5.25" style="79" customWidth="1"/>
    <col min="14" max="14" width="6" style="79" customWidth="1"/>
    <col min="15" max="15" width="5.375" style="79" customWidth="1"/>
    <col min="16" max="16" width="4.625" style="79" customWidth="1"/>
    <col min="17" max="17" width="6.875" style="79" customWidth="1"/>
    <col min="18" max="18" width="4.625" style="79" customWidth="1"/>
    <col min="19" max="19" width="6.625" style="79" customWidth="1"/>
    <col min="20" max="20" width="5.375" style="79" customWidth="1"/>
    <col min="21" max="21" width="6.75" style="79" customWidth="1"/>
    <col min="22" max="16384" width="9" style="27"/>
  </cols>
  <sheetData>
    <row r="1" spans="1:28" s="21" customFormat="1" ht="11.25" customHeight="1">
      <c r="B1" s="256"/>
      <c r="C1" s="171"/>
      <c r="D1" s="171"/>
      <c r="E1" s="171"/>
      <c r="F1" s="171"/>
      <c r="G1" s="171"/>
      <c r="H1" s="171"/>
      <c r="I1" s="157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8" s="21" customFormat="1" ht="14.25" customHeight="1">
      <c r="B2" s="26"/>
      <c r="C2" s="150"/>
      <c r="D2" s="150"/>
      <c r="E2" s="150"/>
      <c r="F2" s="150"/>
      <c r="G2" s="150"/>
      <c r="H2" s="149" t="s">
        <v>809</v>
      </c>
      <c r="I2" s="163" t="s">
        <v>737</v>
      </c>
      <c r="L2" s="150"/>
      <c r="M2" s="149"/>
      <c r="N2" s="149"/>
      <c r="O2" s="149"/>
      <c r="R2" s="17"/>
      <c r="S2" s="26"/>
      <c r="T2" s="116"/>
    </row>
    <row r="3" spans="1:28" s="21" customFormat="1" ht="14.25" customHeight="1">
      <c r="B3" s="257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71"/>
      <c r="Q3" s="171"/>
      <c r="R3" s="171"/>
      <c r="S3" s="171"/>
      <c r="T3" s="171"/>
      <c r="U3" s="171"/>
    </row>
    <row r="4" spans="1:28" s="21" customFormat="1" ht="45" customHeight="1">
      <c r="A4" s="961" t="s">
        <v>554</v>
      </c>
      <c r="B4" s="982"/>
      <c r="C4" s="982"/>
      <c r="D4" s="982"/>
      <c r="E4" s="982"/>
      <c r="F4" s="982"/>
      <c r="G4" s="982"/>
      <c r="H4" s="982"/>
      <c r="I4" s="961" t="s">
        <v>526</v>
      </c>
      <c r="J4" s="961"/>
      <c r="K4" s="961"/>
      <c r="L4" s="961"/>
      <c r="M4" s="961"/>
      <c r="N4" s="961"/>
      <c r="O4" s="961"/>
      <c r="P4" s="961"/>
      <c r="Q4" s="961"/>
      <c r="R4" s="961"/>
      <c r="S4" s="961"/>
      <c r="T4" s="961"/>
      <c r="U4" s="961"/>
    </row>
    <row r="5" spans="1:28" s="21" customFormat="1" ht="14.25" customHeight="1">
      <c r="A5" s="26"/>
      <c r="B5" s="26"/>
      <c r="C5" s="26"/>
      <c r="D5" s="26"/>
      <c r="E5" s="26"/>
      <c r="F5" s="26"/>
      <c r="G5" s="26"/>
      <c r="H5" s="26"/>
      <c r="I5" s="73"/>
      <c r="J5" s="26"/>
      <c r="K5" s="26"/>
      <c r="L5" s="26"/>
      <c r="M5" s="26"/>
      <c r="N5" s="26"/>
      <c r="O5" s="26"/>
      <c r="P5" s="175"/>
      <c r="Q5" s="175"/>
      <c r="R5" s="258"/>
      <c r="S5" s="258"/>
      <c r="T5" s="258"/>
      <c r="U5" s="259"/>
    </row>
    <row r="6" spans="1:28" s="62" customFormat="1" ht="14.25" customHeight="1" thickBot="1">
      <c r="A6" s="165" t="s">
        <v>78</v>
      </c>
      <c r="C6" s="176"/>
      <c r="D6" s="176"/>
      <c r="E6" s="176"/>
      <c r="F6" s="176"/>
      <c r="G6" s="176"/>
      <c r="H6" s="177" t="s">
        <v>576</v>
      </c>
      <c r="I6" s="150" t="s">
        <v>78</v>
      </c>
      <c r="L6" s="176"/>
      <c r="Q6" s="176"/>
      <c r="R6" s="176"/>
      <c r="S6" s="161"/>
      <c r="T6" s="161"/>
      <c r="U6" s="177" t="s">
        <v>576</v>
      </c>
    </row>
    <row r="7" spans="1:28" s="49" customFormat="1" ht="18" customHeight="1">
      <c r="A7" s="884" t="s">
        <v>298</v>
      </c>
      <c r="B7" s="934" t="s">
        <v>190</v>
      </c>
      <c r="C7" s="896" t="s">
        <v>46</v>
      </c>
      <c r="D7" s="886" t="s">
        <v>577</v>
      </c>
      <c r="E7" s="893"/>
      <c r="F7" s="893"/>
      <c r="G7" s="934"/>
      <c r="H7" s="886" t="s">
        <v>579</v>
      </c>
      <c r="I7" s="884" t="s">
        <v>298</v>
      </c>
      <c r="J7" s="893" t="s">
        <v>63</v>
      </c>
      <c r="K7" s="893"/>
      <c r="L7" s="934"/>
      <c r="M7" s="893" t="s">
        <v>580</v>
      </c>
      <c r="N7" s="893"/>
      <c r="O7" s="934"/>
      <c r="P7" s="886" t="s">
        <v>142</v>
      </c>
      <c r="Q7" s="893"/>
      <c r="R7" s="893"/>
      <c r="S7" s="934"/>
      <c r="T7" s="896" t="s">
        <v>299</v>
      </c>
      <c r="U7" s="886" t="s">
        <v>654</v>
      </c>
    </row>
    <row r="8" spans="1:28" s="49" customFormat="1" ht="18" customHeight="1">
      <c r="A8" s="908"/>
      <c r="B8" s="932"/>
      <c r="C8" s="983"/>
      <c r="D8" s="931"/>
      <c r="E8" s="979"/>
      <c r="F8" s="979"/>
      <c r="G8" s="932"/>
      <c r="H8" s="931"/>
      <c r="I8" s="908"/>
      <c r="J8" s="979"/>
      <c r="K8" s="980"/>
      <c r="L8" s="981"/>
      <c r="M8" s="979"/>
      <c r="N8" s="980"/>
      <c r="O8" s="981"/>
      <c r="P8" s="931"/>
      <c r="Q8" s="980"/>
      <c r="R8" s="980"/>
      <c r="S8" s="981"/>
      <c r="T8" s="983"/>
      <c r="U8" s="918"/>
    </row>
    <row r="9" spans="1:28" s="49" customFormat="1" ht="20.100000000000001" customHeight="1">
      <c r="A9" s="908"/>
      <c r="B9" s="932"/>
      <c r="C9" s="983"/>
      <c r="D9" s="930"/>
      <c r="E9" s="907" t="s">
        <v>53</v>
      </c>
      <c r="F9" s="907" t="s">
        <v>54</v>
      </c>
      <c r="G9" s="907" t="s">
        <v>578</v>
      </c>
      <c r="H9" s="931"/>
      <c r="I9" s="908"/>
      <c r="J9" s="932"/>
      <c r="K9" s="930" t="s">
        <v>55</v>
      </c>
      <c r="L9" s="930" t="s">
        <v>47</v>
      </c>
      <c r="M9" s="932"/>
      <c r="N9" s="930" t="s">
        <v>55</v>
      </c>
      <c r="O9" s="930" t="s">
        <v>47</v>
      </c>
      <c r="P9" s="930"/>
      <c r="Q9" s="907" t="s">
        <v>581</v>
      </c>
      <c r="R9" s="907" t="s">
        <v>582</v>
      </c>
      <c r="S9" s="907" t="s">
        <v>583</v>
      </c>
      <c r="T9" s="983"/>
      <c r="U9" s="918"/>
    </row>
    <row r="10" spans="1:28" s="49" customFormat="1" ht="20.100000000000001" customHeight="1">
      <c r="A10" s="895"/>
      <c r="B10" s="910"/>
      <c r="C10" s="984"/>
      <c r="D10" s="897"/>
      <c r="E10" s="897"/>
      <c r="F10" s="897"/>
      <c r="G10" s="897"/>
      <c r="H10" s="894"/>
      <c r="I10" s="895"/>
      <c r="J10" s="910"/>
      <c r="K10" s="897"/>
      <c r="L10" s="897"/>
      <c r="M10" s="910"/>
      <c r="N10" s="897"/>
      <c r="O10" s="897"/>
      <c r="P10" s="897"/>
      <c r="Q10" s="897"/>
      <c r="R10" s="897"/>
      <c r="S10" s="897"/>
      <c r="T10" s="984"/>
      <c r="U10" s="920"/>
    </row>
    <row r="11" spans="1:28" s="22" customFormat="1" ht="30" customHeight="1">
      <c r="A11" s="343" t="s">
        <v>673</v>
      </c>
      <c r="B11" s="379">
        <v>8543</v>
      </c>
      <c r="C11" s="379">
        <v>2352</v>
      </c>
      <c r="D11" s="379">
        <v>1063</v>
      </c>
      <c r="E11" s="379">
        <v>306</v>
      </c>
      <c r="F11" s="379">
        <v>472</v>
      </c>
      <c r="G11" s="379">
        <v>285</v>
      </c>
      <c r="H11" s="379">
        <v>608</v>
      </c>
      <c r="I11" s="343" t="s">
        <v>673</v>
      </c>
      <c r="J11" s="379">
        <v>600</v>
      </c>
      <c r="K11" s="379">
        <v>225</v>
      </c>
      <c r="L11" s="379">
        <v>375</v>
      </c>
      <c r="M11" s="379">
        <v>2181</v>
      </c>
      <c r="N11" s="379">
        <v>1715</v>
      </c>
      <c r="O11" s="379">
        <v>466</v>
      </c>
      <c r="P11" s="379">
        <v>234</v>
      </c>
      <c r="Q11" s="379">
        <v>29</v>
      </c>
      <c r="R11" s="379">
        <v>120</v>
      </c>
      <c r="S11" s="379">
        <v>85</v>
      </c>
      <c r="T11" s="379">
        <v>308</v>
      </c>
      <c r="U11" s="379">
        <v>1197</v>
      </c>
      <c r="V11" s="21"/>
      <c r="W11" s="21"/>
      <c r="X11" s="21"/>
      <c r="Y11" s="21"/>
      <c r="Z11" s="21"/>
      <c r="AA11" s="21"/>
      <c r="AB11" s="21"/>
    </row>
    <row r="12" spans="1:28" s="21" customFormat="1" ht="30" customHeight="1">
      <c r="A12" s="343" t="s">
        <v>674</v>
      </c>
      <c r="B12" s="379">
        <v>8732</v>
      </c>
      <c r="C12" s="379">
        <v>2404</v>
      </c>
      <c r="D12" s="379">
        <v>1128</v>
      </c>
      <c r="E12" s="379">
        <v>321</v>
      </c>
      <c r="F12" s="379">
        <v>503</v>
      </c>
      <c r="G12" s="379">
        <v>304</v>
      </c>
      <c r="H12" s="379">
        <v>651</v>
      </c>
      <c r="I12" s="343" t="s">
        <v>674</v>
      </c>
      <c r="J12" s="379">
        <v>597</v>
      </c>
      <c r="K12" s="379">
        <v>227</v>
      </c>
      <c r="L12" s="379">
        <v>370</v>
      </c>
      <c r="M12" s="379">
        <v>2198</v>
      </c>
      <c r="N12" s="379">
        <v>1724</v>
      </c>
      <c r="O12" s="379">
        <v>474</v>
      </c>
      <c r="P12" s="379">
        <v>232</v>
      </c>
      <c r="Q12" s="379">
        <v>29</v>
      </c>
      <c r="R12" s="379">
        <v>113</v>
      </c>
      <c r="S12" s="379">
        <v>90</v>
      </c>
      <c r="T12" s="379">
        <v>294</v>
      </c>
      <c r="U12" s="379">
        <v>1228</v>
      </c>
    </row>
    <row r="13" spans="1:28" s="23" customFormat="1" ht="30" customHeight="1">
      <c r="A13" s="343" t="s">
        <v>638</v>
      </c>
      <c r="B13" s="379">
        <v>8743</v>
      </c>
      <c r="C13" s="379">
        <v>2313</v>
      </c>
      <c r="D13" s="379">
        <v>1142</v>
      </c>
      <c r="E13" s="379">
        <v>351</v>
      </c>
      <c r="F13" s="379">
        <v>531</v>
      </c>
      <c r="G13" s="379">
        <v>260</v>
      </c>
      <c r="H13" s="379">
        <v>664</v>
      </c>
      <c r="I13" s="343" t="s">
        <v>638</v>
      </c>
      <c r="J13" s="379">
        <v>540</v>
      </c>
      <c r="K13" s="379">
        <v>190</v>
      </c>
      <c r="L13" s="379">
        <v>350</v>
      </c>
      <c r="M13" s="379">
        <v>2251</v>
      </c>
      <c r="N13" s="379">
        <v>1778</v>
      </c>
      <c r="O13" s="379">
        <v>473</v>
      </c>
      <c r="P13" s="379">
        <v>227</v>
      </c>
      <c r="Q13" s="379">
        <v>34</v>
      </c>
      <c r="R13" s="379">
        <v>106</v>
      </c>
      <c r="S13" s="379">
        <v>87</v>
      </c>
      <c r="T13" s="379">
        <v>313</v>
      </c>
      <c r="U13" s="379">
        <v>1293</v>
      </c>
    </row>
    <row r="14" spans="1:28" s="325" customFormat="1" ht="30" customHeight="1">
      <c r="A14" s="343" t="s">
        <v>672</v>
      </c>
      <c r="B14" s="379">
        <v>8714</v>
      </c>
      <c r="C14" s="379">
        <v>2260</v>
      </c>
      <c r="D14" s="379">
        <v>1158</v>
      </c>
      <c r="E14" s="379">
        <v>369</v>
      </c>
      <c r="F14" s="379">
        <v>522</v>
      </c>
      <c r="G14" s="379">
        <v>267</v>
      </c>
      <c r="H14" s="379">
        <v>642</v>
      </c>
      <c r="I14" s="343" t="s">
        <v>672</v>
      </c>
      <c r="J14" s="379">
        <v>508</v>
      </c>
      <c r="K14" s="379">
        <v>181</v>
      </c>
      <c r="L14" s="379">
        <v>327</v>
      </c>
      <c r="M14" s="379">
        <v>2366</v>
      </c>
      <c r="N14" s="379">
        <v>2117</v>
      </c>
      <c r="O14" s="379">
        <v>249</v>
      </c>
      <c r="P14" s="379">
        <v>230</v>
      </c>
      <c r="Q14" s="379">
        <v>33</v>
      </c>
      <c r="R14" s="379">
        <v>104</v>
      </c>
      <c r="S14" s="379">
        <v>93</v>
      </c>
      <c r="T14" s="379">
        <v>301</v>
      </c>
      <c r="U14" s="379">
        <v>1249</v>
      </c>
    </row>
    <row r="15" spans="1:28" s="15" customFormat="1" ht="30" customHeight="1">
      <c r="A15" s="344" t="s">
        <v>747</v>
      </c>
      <c r="B15" s="500">
        <f>IF(SUM(B17:B25)=SUM(C15,D15,H15,J15,M15,P15,T15,U15),SUM(B17:B25),"ERR")</f>
        <v>8639</v>
      </c>
      <c r="C15" s="500">
        <f>SUM(C17:C25)</f>
        <v>2276</v>
      </c>
      <c r="D15" s="500">
        <f>IF(SUM(D17:D25)=SUM(E15:G15),SUM(D17:D25),"err")</f>
        <v>1174</v>
      </c>
      <c r="E15" s="500">
        <f>SUM(E17:E25)</f>
        <v>372</v>
      </c>
      <c r="F15" s="500">
        <f>SUM(F17:F25)</f>
        <v>531</v>
      </c>
      <c r="G15" s="500">
        <f>SUM(G17:G25)</f>
        <v>271</v>
      </c>
      <c r="H15" s="500">
        <f>SUM(H17:H25)</f>
        <v>647</v>
      </c>
      <c r="I15" s="344" t="s">
        <v>747</v>
      </c>
      <c r="J15" s="562">
        <f>IF(SUM(J17:J25)=SUM(K15:L15),SUM(J17:J25),"err")</f>
        <v>513</v>
      </c>
      <c r="K15" s="562">
        <f>SUM(K17:K25)</f>
        <v>184</v>
      </c>
      <c r="L15" s="562">
        <f>SUM(L17:L25)</f>
        <v>329</v>
      </c>
      <c r="M15" s="502">
        <f>IF(SUM(M17:M25)=SUM(N15:O15),SUM(M17:M25),"err")</f>
        <v>2358</v>
      </c>
      <c r="N15" s="502">
        <f>SUM(N17:N25)</f>
        <v>2109</v>
      </c>
      <c r="O15" s="502">
        <f>SUM(O17:O25)</f>
        <v>249</v>
      </c>
      <c r="P15" s="562">
        <f>IF(SUM(P17:P25)=SUM(Q15:S15),SUM(P17:P25),"err")</f>
        <v>235</v>
      </c>
      <c r="Q15" s="562">
        <f>SUM(Q17:Q25)</f>
        <v>38</v>
      </c>
      <c r="R15" s="562">
        <f>SUM(R17:R25)</f>
        <v>104</v>
      </c>
      <c r="S15" s="562">
        <f>SUM(S17:S25)</f>
        <v>93</v>
      </c>
      <c r="T15" s="502">
        <f>SUM(T17:T25)</f>
        <v>304</v>
      </c>
      <c r="U15" s="502">
        <f>SUM(U17:U25)</f>
        <v>1132</v>
      </c>
    </row>
    <row r="16" spans="1:28" s="614" customFormat="1" ht="28.5" customHeight="1">
      <c r="A16" s="609"/>
      <c r="B16" s="615"/>
      <c r="C16" s="616"/>
      <c r="D16" s="616"/>
      <c r="E16" s="616"/>
      <c r="F16" s="617"/>
      <c r="G16" s="617"/>
      <c r="H16" s="617"/>
      <c r="I16" s="609"/>
      <c r="J16" s="613"/>
      <c r="K16" s="613"/>
      <c r="L16" s="613"/>
      <c r="M16" s="613"/>
      <c r="N16" s="613"/>
      <c r="O16" s="613"/>
      <c r="P16" s="613"/>
      <c r="Q16" s="613"/>
      <c r="R16" s="613"/>
      <c r="S16" s="613"/>
      <c r="T16" s="613"/>
      <c r="U16" s="613"/>
    </row>
    <row r="17" spans="1:22" s="21" customFormat="1" ht="34.9" customHeight="1">
      <c r="A17" s="166" t="s">
        <v>143</v>
      </c>
      <c r="B17" s="685">
        <f>SUM(C17,D17,H17,J17,M17,P17,T17,U17)</f>
        <v>826</v>
      </c>
      <c r="C17" s="878">
        <v>239</v>
      </c>
      <c r="D17" s="686">
        <f>SUM(E17:G17)</f>
        <v>65</v>
      </c>
      <c r="E17" s="847">
        <v>13</v>
      </c>
      <c r="F17" s="847">
        <v>43</v>
      </c>
      <c r="G17" s="847">
        <v>9</v>
      </c>
      <c r="H17" s="850">
        <v>70</v>
      </c>
      <c r="I17" s="166" t="s">
        <v>143</v>
      </c>
      <c r="J17" s="687">
        <f>SUM(K17:L17)</f>
        <v>58</v>
      </c>
      <c r="K17" s="851">
        <v>12</v>
      </c>
      <c r="L17" s="851">
        <v>46</v>
      </c>
      <c r="M17" s="687">
        <f>SUM(N17:O17)</f>
        <v>263</v>
      </c>
      <c r="N17" s="853">
        <v>198</v>
      </c>
      <c r="O17" s="853">
        <v>65</v>
      </c>
      <c r="P17" s="687">
        <f>SUM(Q17:S17)</f>
        <v>17</v>
      </c>
      <c r="Q17" s="855">
        <v>3</v>
      </c>
      <c r="R17" s="855">
        <v>9</v>
      </c>
      <c r="S17" s="855">
        <v>5</v>
      </c>
      <c r="T17" s="855">
        <v>14</v>
      </c>
      <c r="U17" s="855">
        <v>100</v>
      </c>
      <c r="V17" s="472"/>
    </row>
    <row r="18" spans="1:22" s="21" customFormat="1" ht="34.9" customHeight="1">
      <c r="A18" s="166" t="s">
        <v>144</v>
      </c>
      <c r="B18" s="685">
        <f t="shared" ref="B18:B25" si="0">SUM(C18,D18,H18,J18,M18,P18,T18,U18)</f>
        <v>499</v>
      </c>
      <c r="C18" s="876">
        <v>130</v>
      </c>
      <c r="D18" s="686">
        <f t="shared" ref="D18:D25" si="1">SUM(E18:G18)</f>
        <v>62</v>
      </c>
      <c r="E18" s="845">
        <v>17</v>
      </c>
      <c r="F18" s="845">
        <v>30</v>
      </c>
      <c r="G18" s="845">
        <v>15</v>
      </c>
      <c r="H18" s="848">
        <v>40</v>
      </c>
      <c r="I18" s="166" t="s">
        <v>144</v>
      </c>
      <c r="J18" s="687">
        <f t="shared" ref="J18:J25" si="2">SUM(K18:L18)</f>
        <v>30</v>
      </c>
      <c r="K18" s="851">
        <v>4</v>
      </c>
      <c r="L18" s="851">
        <v>26</v>
      </c>
      <c r="M18" s="687">
        <f t="shared" ref="M18:M25" si="3">SUM(N18:O18)</f>
        <v>167</v>
      </c>
      <c r="N18" s="853">
        <v>164</v>
      </c>
      <c r="O18" s="853">
        <v>3</v>
      </c>
      <c r="P18" s="687">
        <f t="shared" ref="P18:P25" si="4">SUM(Q18:S18)</f>
        <v>19</v>
      </c>
      <c r="Q18" s="855">
        <v>3</v>
      </c>
      <c r="R18" s="855">
        <v>12</v>
      </c>
      <c r="S18" s="855">
        <v>4</v>
      </c>
      <c r="T18" s="855">
        <v>16</v>
      </c>
      <c r="U18" s="855">
        <v>35</v>
      </c>
      <c r="V18" s="472"/>
    </row>
    <row r="19" spans="1:22" s="21" customFormat="1" ht="34.9" customHeight="1">
      <c r="A19" s="166" t="s">
        <v>145</v>
      </c>
      <c r="B19" s="685">
        <f t="shared" si="0"/>
        <v>524</v>
      </c>
      <c r="C19" s="876">
        <v>134</v>
      </c>
      <c r="D19" s="686">
        <f t="shared" si="1"/>
        <v>96</v>
      </c>
      <c r="E19" s="845">
        <v>29</v>
      </c>
      <c r="F19" s="845">
        <v>39</v>
      </c>
      <c r="G19" s="845">
        <v>28</v>
      </c>
      <c r="H19" s="848">
        <v>6</v>
      </c>
      <c r="I19" s="166" t="s">
        <v>145</v>
      </c>
      <c r="J19" s="687">
        <f t="shared" si="2"/>
        <v>44</v>
      </c>
      <c r="K19" s="851">
        <v>9</v>
      </c>
      <c r="L19" s="851">
        <v>35</v>
      </c>
      <c r="M19" s="687">
        <f t="shared" si="3"/>
        <v>126</v>
      </c>
      <c r="N19" s="853">
        <v>125</v>
      </c>
      <c r="O19" s="853">
        <v>1</v>
      </c>
      <c r="P19" s="687">
        <f t="shared" si="4"/>
        <v>32</v>
      </c>
      <c r="Q19" s="855">
        <v>4</v>
      </c>
      <c r="R19" s="855">
        <v>17</v>
      </c>
      <c r="S19" s="855">
        <v>11</v>
      </c>
      <c r="T19" s="855">
        <v>33</v>
      </c>
      <c r="U19" s="855">
        <v>53</v>
      </c>
      <c r="V19" s="472"/>
    </row>
    <row r="20" spans="1:22" s="21" customFormat="1" ht="34.9" customHeight="1">
      <c r="A20" s="166" t="s">
        <v>146</v>
      </c>
      <c r="B20" s="685">
        <f t="shared" si="0"/>
        <v>672</v>
      </c>
      <c r="C20" s="876">
        <v>240</v>
      </c>
      <c r="D20" s="686">
        <f t="shared" si="1"/>
        <v>103</v>
      </c>
      <c r="E20" s="845">
        <v>28</v>
      </c>
      <c r="F20" s="845">
        <v>56</v>
      </c>
      <c r="G20" s="845">
        <v>19</v>
      </c>
      <c r="H20" s="848">
        <v>56</v>
      </c>
      <c r="I20" s="166" t="s">
        <v>146</v>
      </c>
      <c r="J20" s="687">
        <f t="shared" si="2"/>
        <v>13</v>
      </c>
      <c r="K20" s="851">
        <v>4</v>
      </c>
      <c r="L20" s="851">
        <v>9</v>
      </c>
      <c r="M20" s="687">
        <f t="shared" si="3"/>
        <v>206</v>
      </c>
      <c r="N20" s="853">
        <v>205</v>
      </c>
      <c r="O20" s="853">
        <v>1</v>
      </c>
      <c r="P20" s="687">
        <f t="shared" si="4"/>
        <v>20</v>
      </c>
      <c r="Q20" s="855">
        <v>4</v>
      </c>
      <c r="R20" s="855">
        <v>11</v>
      </c>
      <c r="S20" s="855">
        <v>5</v>
      </c>
      <c r="T20" s="855">
        <v>21</v>
      </c>
      <c r="U20" s="855">
        <v>13</v>
      </c>
      <c r="V20" s="472"/>
    </row>
    <row r="21" spans="1:22" s="21" customFormat="1" ht="34.9" customHeight="1">
      <c r="A21" s="166" t="s">
        <v>147</v>
      </c>
      <c r="B21" s="685">
        <f t="shared" si="0"/>
        <v>1327</v>
      </c>
      <c r="C21" s="876">
        <v>399</v>
      </c>
      <c r="D21" s="686">
        <f t="shared" si="1"/>
        <v>82</v>
      </c>
      <c r="E21" s="845">
        <v>42</v>
      </c>
      <c r="F21" s="845">
        <v>29</v>
      </c>
      <c r="G21" s="845">
        <v>11</v>
      </c>
      <c r="H21" s="848">
        <v>253</v>
      </c>
      <c r="I21" s="166" t="s">
        <v>147</v>
      </c>
      <c r="J21" s="687">
        <f t="shared" si="2"/>
        <v>15</v>
      </c>
      <c r="K21" s="851">
        <v>7</v>
      </c>
      <c r="L21" s="851">
        <v>8</v>
      </c>
      <c r="M21" s="687">
        <f t="shared" si="3"/>
        <v>373</v>
      </c>
      <c r="N21" s="853">
        <v>362</v>
      </c>
      <c r="O21" s="853">
        <v>11</v>
      </c>
      <c r="P21" s="687">
        <f t="shared" si="4"/>
        <v>11</v>
      </c>
      <c r="Q21" s="855">
        <v>7</v>
      </c>
      <c r="R21" s="855">
        <v>3</v>
      </c>
      <c r="S21" s="855">
        <v>1</v>
      </c>
      <c r="T21" s="855">
        <v>3</v>
      </c>
      <c r="U21" s="855">
        <v>191</v>
      </c>
      <c r="V21" s="472"/>
    </row>
    <row r="22" spans="1:22" s="21" customFormat="1" ht="34.9" customHeight="1">
      <c r="A22" s="166" t="s">
        <v>148</v>
      </c>
      <c r="B22" s="685">
        <f t="shared" si="0"/>
        <v>718</v>
      </c>
      <c r="C22" s="876">
        <v>165</v>
      </c>
      <c r="D22" s="686">
        <f t="shared" si="1"/>
        <v>92</v>
      </c>
      <c r="E22" s="845">
        <v>12</v>
      </c>
      <c r="F22" s="845">
        <v>62</v>
      </c>
      <c r="G22" s="845">
        <v>18</v>
      </c>
      <c r="H22" s="848">
        <v>15</v>
      </c>
      <c r="I22" s="166" t="s">
        <v>148</v>
      </c>
      <c r="J22" s="687">
        <f t="shared" si="2"/>
        <v>54</v>
      </c>
      <c r="K22" s="851">
        <v>3</v>
      </c>
      <c r="L22" s="851">
        <v>51</v>
      </c>
      <c r="M22" s="687">
        <f t="shared" si="3"/>
        <v>183</v>
      </c>
      <c r="N22" s="853">
        <v>180</v>
      </c>
      <c r="O22" s="853">
        <v>3</v>
      </c>
      <c r="P22" s="687">
        <f t="shared" si="4"/>
        <v>21</v>
      </c>
      <c r="Q22" s="855">
        <v>1</v>
      </c>
      <c r="R22" s="855">
        <v>10</v>
      </c>
      <c r="S22" s="855">
        <v>10</v>
      </c>
      <c r="T22" s="855">
        <v>26</v>
      </c>
      <c r="U22" s="855">
        <v>162</v>
      </c>
      <c r="V22" s="472"/>
    </row>
    <row r="23" spans="1:22" s="21" customFormat="1" ht="34.9" customHeight="1">
      <c r="A23" s="166" t="s">
        <v>149</v>
      </c>
      <c r="B23" s="685">
        <f t="shared" si="0"/>
        <v>1023</v>
      </c>
      <c r="C23" s="876">
        <v>269</v>
      </c>
      <c r="D23" s="686">
        <f t="shared" si="1"/>
        <v>192</v>
      </c>
      <c r="E23" s="845">
        <v>105</v>
      </c>
      <c r="F23" s="845">
        <v>24</v>
      </c>
      <c r="G23" s="845">
        <v>63</v>
      </c>
      <c r="H23" s="848">
        <v>32</v>
      </c>
      <c r="I23" s="166" t="s">
        <v>149</v>
      </c>
      <c r="J23" s="687">
        <f t="shared" si="2"/>
        <v>51</v>
      </c>
      <c r="K23" s="851">
        <v>21</v>
      </c>
      <c r="L23" s="851">
        <v>30</v>
      </c>
      <c r="M23" s="687">
        <f t="shared" si="3"/>
        <v>406</v>
      </c>
      <c r="N23" s="853">
        <v>306</v>
      </c>
      <c r="O23" s="853">
        <v>100</v>
      </c>
      <c r="P23" s="687">
        <f t="shared" si="4"/>
        <v>24</v>
      </c>
      <c r="Q23" s="855">
        <v>5</v>
      </c>
      <c r="R23" s="855">
        <v>6</v>
      </c>
      <c r="S23" s="855">
        <v>13</v>
      </c>
      <c r="T23" s="855">
        <v>34</v>
      </c>
      <c r="U23" s="855">
        <v>15</v>
      </c>
      <c r="V23" s="472"/>
    </row>
    <row r="24" spans="1:22" s="21" customFormat="1" ht="34.9" customHeight="1">
      <c r="A24" s="166" t="s">
        <v>150</v>
      </c>
      <c r="B24" s="685">
        <f t="shared" si="0"/>
        <v>1664</v>
      </c>
      <c r="C24" s="876">
        <v>370</v>
      </c>
      <c r="D24" s="686">
        <f t="shared" si="1"/>
        <v>281</v>
      </c>
      <c r="E24" s="845">
        <v>67</v>
      </c>
      <c r="F24" s="845">
        <v>132</v>
      </c>
      <c r="G24" s="845">
        <v>82</v>
      </c>
      <c r="H24" s="848">
        <v>43</v>
      </c>
      <c r="I24" s="166" t="s">
        <v>150</v>
      </c>
      <c r="J24" s="687">
        <f t="shared" si="2"/>
        <v>179</v>
      </c>
      <c r="K24" s="851">
        <v>81</v>
      </c>
      <c r="L24" s="851">
        <v>98</v>
      </c>
      <c r="M24" s="687">
        <f t="shared" si="3"/>
        <v>335</v>
      </c>
      <c r="N24" s="853">
        <v>278</v>
      </c>
      <c r="O24" s="853">
        <v>57</v>
      </c>
      <c r="P24" s="687">
        <f t="shared" si="4"/>
        <v>72</v>
      </c>
      <c r="Q24" s="855">
        <v>10</v>
      </c>
      <c r="R24" s="855">
        <v>23</v>
      </c>
      <c r="S24" s="855">
        <v>39</v>
      </c>
      <c r="T24" s="855">
        <v>124</v>
      </c>
      <c r="U24" s="855">
        <v>260</v>
      </c>
      <c r="V24" s="472"/>
    </row>
    <row r="25" spans="1:22" s="21" customFormat="1" ht="34.9" customHeight="1" thickBot="1">
      <c r="A25" s="167" t="s">
        <v>151</v>
      </c>
      <c r="B25" s="685">
        <f t="shared" si="0"/>
        <v>1386</v>
      </c>
      <c r="C25" s="877">
        <v>330</v>
      </c>
      <c r="D25" s="686">
        <f t="shared" si="1"/>
        <v>201</v>
      </c>
      <c r="E25" s="846">
        <v>59</v>
      </c>
      <c r="F25" s="846">
        <v>116</v>
      </c>
      <c r="G25" s="846">
        <v>26</v>
      </c>
      <c r="H25" s="849">
        <v>132</v>
      </c>
      <c r="I25" s="167" t="s">
        <v>151</v>
      </c>
      <c r="J25" s="687">
        <f t="shared" si="2"/>
        <v>69</v>
      </c>
      <c r="K25" s="852">
        <v>43</v>
      </c>
      <c r="L25" s="852">
        <v>26</v>
      </c>
      <c r="M25" s="687">
        <f t="shared" si="3"/>
        <v>299</v>
      </c>
      <c r="N25" s="854">
        <v>291</v>
      </c>
      <c r="O25" s="854">
        <v>8</v>
      </c>
      <c r="P25" s="687">
        <f t="shared" si="4"/>
        <v>19</v>
      </c>
      <c r="Q25" s="856">
        <v>1</v>
      </c>
      <c r="R25" s="856">
        <v>13</v>
      </c>
      <c r="S25" s="856">
        <v>5</v>
      </c>
      <c r="T25" s="856">
        <v>33</v>
      </c>
      <c r="U25" s="856">
        <v>303</v>
      </c>
      <c r="V25" s="472"/>
    </row>
    <row r="26" spans="1:22" s="21" customFormat="1" ht="24" customHeight="1">
      <c r="A26" s="986"/>
      <c r="B26" s="986"/>
      <c r="C26" s="986"/>
      <c r="D26" s="986"/>
      <c r="E26" s="986"/>
      <c r="F26" s="986"/>
      <c r="G26" s="987" t="s">
        <v>862</v>
      </c>
      <c r="H26" s="987"/>
      <c r="I26" s="986"/>
      <c r="J26" s="986"/>
      <c r="K26" s="986"/>
      <c r="L26" s="986"/>
      <c r="M26" s="986"/>
      <c r="N26" s="986"/>
      <c r="O26" s="986"/>
      <c r="P26" s="986"/>
      <c r="Q26" s="986"/>
      <c r="R26" s="986"/>
      <c r="S26" s="985" t="s">
        <v>863</v>
      </c>
      <c r="T26" s="985"/>
      <c r="U26" s="985"/>
    </row>
    <row r="27" spans="1:22" s="21" customFormat="1">
      <c r="B27" s="54"/>
      <c r="C27" s="54"/>
      <c r="D27" s="54"/>
      <c r="E27" s="54"/>
      <c r="F27" s="54"/>
      <c r="G27" s="54"/>
      <c r="H27" s="54"/>
      <c r="I27" s="95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2" s="21" customFormat="1">
      <c r="B28" s="54"/>
      <c r="C28" s="54"/>
      <c r="D28" s="54"/>
      <c r="E28" s="54"/>
      <c r="F28" s="54"/>
      <c r="G28" s="54"/>
      <c r="H28" s="54"/>
      <c r="I28" s="9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2" s="21" customFormat="1">
      <c r="B29" s="54"/>
      <c r="C29" s="54"/>
      <c r="D29" s="54"/>
      <c r="E29" s="54"/>
      <c r="F29" s="54"/>
      <c r="G29" s="54"/>
      <c r="H29" s="54"/>
      <c r="I29" s="9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2" s="21" customFormat="1">
      <c r="B30" s="54"/>
      <c r="C30" s="54"/>
      <c r="D30" s="54"/>
      <c r="E30" s="54"/>
      <c r="F30" s="54"/>
      <c r="G30" s="54"/>
      <c r="H30" s="54"/>
      <c r="I30" s="9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2" s="21" customFormat="1">
      <c r="B31" s="54"/>
      <c r="C31" s="54"/>
      <c r="D31" s="54"/>
      <c r="E31" s="54"/>
      <c r="F31" s="54"/>
      <c r="G31" s="54"/>
      <c r="H31" s="54"/>
      <c r="I31" s="95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2" s="21" customFormat="1">
      <c r="B32" s="54"/>
      <c r="C32" s="54"/>
      <c r="D32" s="54"/>
      <c r="E32" s="54"/>
      <c r="F32" s="54"/>
      <c r="G32" s="54"/>
      <c r="H32" s="54"/>
      <c r="I32" s="95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2:21" s="21" customFormat="1">
      <c r="B33" s="54"/>
      <c r="C33" s="54"/>
      <c r="D33" s="54"/>
      <c r="E33" s="54"/>
      <c r="F33" s="54"/>
      <c r="G33" s="54"/>
      <c r="H33" s="54"/>
      <c r="I33" s="95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s="21" customFormat="1">
      <c r="B34" s="54"/>
      <c r="C34" s="54"/>
      <c r="D34" s="54"/>
      <c r="E34" s="54"/>
      <c r="F34" s="54"/>
      <c r="G34" s="54"/>
      <c r="H34" s="54"/>
      <c r="I34" s="95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2:21" s="21" customFormat="1">
      <c r="B35" s="54"/>
      <c r="C35" s="54"/>
      <c r="D35" s="54"/>
      <c r="E35" s="54"/>
      <c r="F35" s="54"/>
      <c r="G35" s="54"/>
      <c r="H35" s="54"/>
      <c r="I35" s="95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2:21" s="21" customFormat="1">
      <c r="B36" s="54"/>
      <c r="C36" s="54"/>
      <c r="D36" s="54"/>
      <c r="E36" s="54"/>
      <c r="F36" s="54"/>
      <c r="G36" s="54"/>
      <c r="H36" s="54"/>
      <c r="I36" s="95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2:21" s="21" customFormat="1">
      <c r="B37" s="54"/>
      <c r="C37" s="54"/>
      <c r="D37" s="54"/>
      <c r="E37" s="54"/>
      <c r="F37" s="54"/>
      <c r="G37" s="54"/>
      <c r="H37" s="54"/>
      <c r="I37" s="95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2:21" s="21" customFormat="1">
      <c r="B38" s="54"/>
      <c r="C38" s="54"/>
      <c r="D38" s="54"/>
      <c r="E38" s="54"/>
      <c r="F38" s="54"/>
      <c r="G38" s="54"/>
      <c r="H38" s="54"/>
      <c r="I38" s="95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 s="21" customFormat="1">
      <c r="B39" s="54"/>
      <c r="C39" s="54"/>
      <c r="D39" s="54"/>
      <c r="E39" s="54"/>
      <c r="F39" s="54"/>
      <c r="G39" s="54"/>
      <c r="H39" s="54"/>
      <c r="I39" s="95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2:21" s="21" customFormat="1">
      <c r="B40" s="54"/>
      <c r="C40" s="54"/>
      <c r="D40" s="54"/>
      <c r="E40" s="54"/>
      <c r="F40" s="54"/>
      <c r="G40" s="54"/>
      <c r="H40" s="54"/>
      <c r="I40" s="95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2:21" s="21" customFormat="1">
      <c r="B41" s="54"/>
      <c r="C41" s="54"/>
      <c r="D41" s="54"/>
      <c r="E41" s="54"/>
      <c r="F41" s="54"/>
      <c r="G41" s="54"/>
      <c r="H41" s="54"/>
      <c r="I41" s="95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2:21" s="21" customFormat="1">
      <c r="B42" s="54"/>
      <c r="C42" s="54"/>
      <c r="D42" s="54"/>
      <c r="E42" s="54"/>
      <c r="F42" s="54"/>
      <c r="G42" s="54"/>
      <c r="H42" s="54"/>
      <c r="I42" s="95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2:21" s="21" customFormat="1">
      <c r="B43" s="54"/>
      <c r="C43" s="54"/>
      <c r="D43" s="54"/>
      <c r="E43" s="54"/>
      <c r="F43" s="54"/>
      <c r="G43" s="54"/>
      <c r="H43" s="54"/>
      <c r="I43" s="9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2:21" s="21" customFormat="1">
      <c r="B44" s="54"/>
      <c r="C44" s="54"/>
      <c r="D44" s="54"/>
      <c r="E44" s="54"/>
      <c r="F44" s="54"/>
      <c r="G44" s="54"/>
      <c r="H44" s="54"/>
      <c r="I44" s="95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2:21" s="21" customFormat="1">
      <c r="B45" s="54"/>
      <c r="C45" s="54"/>
      <c r="D45" s="54"/>
      <c r="E45" s="54"/>
      <c r="F45" s="54"/>
      <c r="G45" s="54"/>
      <c r="H45" s="54"/>
      <c r="I45" s="95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2:21" s="21" customFormat="1">
      <c r="B46" s="54"/>
      <c r="C46" s="54"/>
      <c r="D46" s="54"/>
      <c r="E46" s="54"/>
      <c r="F46" s="54"/>
      <c r="G46" s="54"/>
      <c r="H46" s="54"/>
      <c r="I46" s="95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2:21" s="21" customFormat="1">
      <c r="B47" s="54"/>
      <c r="C47" s="54"/>
      <c r="D47" s="54"/>
      <c r="E47" s="54"/>
      <c r="F47" s="54"/>
      <c r="G47" s="54"/>
      <c r="H47" s="54"/>
      <c r="I47" s="95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2:21" s="21" customFormat="1">
      <c r="B48" s="54"/>
      <c r="C48" s="54"/>
      <c r="D48" s="54"/>
      <c r="E48" s="54"/>
      <c r="F48" s="54"/>
      <c r="G48" s="54"/>
      <c r="H48" s="54"/>
      <c r="I48" s="95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2:21" s="21" customFormat="1">
      <c r="B49" s="54"/>
      <c r="C49" s="54"/>
      <c r="D49" s="54"/>
      <c r="E49" s="54"/>
      <c r="F49" s="54"/>
      <c r="G49" s="54"/>
      <c r="H49" s="54"/>
      <c r="I49" s="95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2:21" s="21" customFormat="1">
      <c r="B50" s="54"/>
      <c r="C50" s="54"/>
      <c r="D50" s="54"/>
      <c r="E50" s="54"/>
      <c r="F50" s="54"/>
      <c r="G50" s="54"/>
      <c r="H50" s="54"/>
      <c r="I50" s="95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2:21" s="21" customFormat="1">
      <c r="B51" s="54"/>
      <c r="C51" s="54"/>
      <c r="D51" s="54"/>
      <c r="E51" s="54"/>
      <c r="F51" s="54"/>
      <c r="G51" s="54"/>
      <c r="H51" s="54"/>
      <c r="I51" s="95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2:21" s="21" customFormat="1">
      <c r="B52" s="54"/>
      <c r="C52" s="54"/>
      <c r="D52" s="54"/>
      <c r="E52" s="54"/>
      <c r="F52" s="54"/>
      <c r="G52" s="54"/>
      <c r="H52" s="54"/>
      <c r="I52" s="95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2:21" s="21" customFormat="1">
      <c r="B53" s="54"/>
      <c r="C53" s="54"/>
      <c r="D53" s="54"/>
      <c r="E53" s="54"/>
      <c r="F53" s="54"/>
      <c r="G53" s="54"/>
      <c r="H53" s="54"/>
      <c r="I53" s="95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2:21" s="21" customFormat="1">
      <c r="B54" s="54"/>
      <c r="C54" s="54"/>
      <c r="D54" s="54"/>
      <c r="E54" s="54"/>
      <c r="F54" s="54"/>
      <c r="G54" s="54"/>
      <c r="H54" s="54"/>
      <c r="I54" s="95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2:21" s="21" customFormat="1">
      <c r="B55" s="54"/>
      <c r="C55" s="54"/>
      <c r="D55" s="54"/>
      <c r="E55" s="54"/>
      <c r="F55" s="54"/>
      <c r="G55" s="54"/>
      <c r="H55" s="54"/>
      <c r="I55" s="95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2:21" s="21" customFormat="1">
      <c r="B56" s="54"/>
      <c r="C56" s="54"/>
      <c r="D56" s="54"/>
      <c r="E56" s="54"/>
      <c r="F56" s="54"/>
      <c r="G56" s="54"/>
      <c r="H56" s="54"/>
      <c r="I56" s="95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2:21" s="21" customFormat="1">
      <c r="B57" s="54"/>
      <c r="C57" s="54"/>
      <c r="D57" s="54"/>
      <c r="E57" s="54"/>
      <c r="F57" s="54"/>
      <c r="G57" s="54"/>
      <c r="H57" s="54"/>
      <c r="I57" s="95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2:21" s="21" customFormat="1">
      <c r="B58" s="54"/>
      <c r="C58" s="54"/>
      <c r="D58" s="54"/>
      <c r="E58" s="54"/>
      <c r="F58" s="54"/>
      <c r="G58" s="54"/>
      <c r="H58" s="54"/>
      <c r="I58" s="95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2:21" s="21" customFormat="1">
      <c r="B59" s="54"/>
      <c r="C59" s="54"/>
      <c r="D59" s="54"/>
      <c r="E59" s="54"/>
      <c r="F59" s="54"/>
      <c r="G59" s="54"/>
      <c r="H59" s="54"/>
      <c r="I59" s="95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2:21" s="21" customFormat="1">
      <c r="B60" s="54"/>
      <c r="C60" s="54"/>
      <c r="D60" s="54"/>
      <c r="E60" s="54"/>
      <c r="F60" s="54"/>
      <c r="G60" s="54"/>
      <c r="H60" s="54"/>
      <c r="I60" s="95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2:21" s="21" customFormat="1">
      <c r="B61" s="54"/>
      <c r="C61" s="54"/>
      <c r="D61" s="54"/>
      <c r="E61" s="54"/>
      <c r="F61" s="54"/>
      <c r="G61" s="54"/>
      <c r="H61" s="54"/>
      <c r="I61" s="95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2:21" s="21" customFormat="1">
      <c r="B62" s="54"/>
      <c r="C62" s="54"/>
      <c r="D62" s="54"/>
      <c r="E62" s="54"/>
      <c r="F62" s="54"/>
      <c r="G62" s="54"/>
      <c r="H62" s="54"/>
      <c r="I62" s="95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2:21" s="21" customFormat="1">
      <c r="B63" s="54"/>
      <c r="C63" s="54"/>
      <c r="D63" s="54"/>
      <c r="E63" s="54"/>
      <c r="F63" s="54"/>
      <c r="G63" s="54"/>
      <c r="H63" s="54"/>
      <c r="I63" s="95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2:21" s="21" customFormat="1">
      <c r="B64" s="54"/>
      <c r="C64" s="54"/>
      <c r="D64" s="54"/>
      <c r="E64" s="54"/>
      <c r="F64" s="54"/>
      <c r="G64" s="54"/>
      <c r="H64" s="54"/>
      <c r="I64" s="95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2:21" s="21" customFormat="1">
      <c r="B65" s="54"/>
      <c r="C65" s="54"/>
      <c r="D65" s="54"/>
      <c r="E65" s="54"/>
      <c r="F65" s="54"/>
      <c r="G65" s="54"/>
      <c r="H65" s="54"/>
      <c r="I65" s="95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2:21" s="21" customFormat="1">
      <c r="B66" s="54"/>
      <c r="C66" s="54"/>
      <c r="D66" s="54"/>
      <c r="E66" s="54"/>
      <c r="F66" s="54"/>
      <c r="G66" s="54"/>
      <c r="H66" s="54"/>
      <c r="I66" s="95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2:21" s="21" customFormat="1">
      <c r="B67" s="54"/>
      <c r="C67" s="54"/>
      <c r="D67" s="54"/>
      <c r="E67" s="54"/>
      <c r="F67" s="54"/>
      <c r="G67" s="54"/>
      <c r="H67" s="54"/>
      <c r="I67" s="95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2:21" s="21" customFormat="1">
      <c r="B68" s="54"/>
      <c r="C68" s="54"/>
      <c r="D68" s="54"/>
      <c r="E68" s="54"/>
      <c r="F68" s="54"/>
      <c r="G68" s="54"/>
      <c r="H68" s="54"/>
      <c r="I68" s="95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2:21" s="21" customFormat="1">
      <c r="B69" s="54"/>
      <c r="C69" s="54"/>
      <c r="D69" s="54"/>
      <c r="E69" s="54"/>
      <c r="F69" s="54"/>
      <c r="G69" s="54"/>
      <c r="H69" s="54"/>
      <c r="I69" s="9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2:21" s="21" customFormat="1">
      <c r="B70" s="54"/>
      <c r="C70" s="54"/>
      <c r="D70" s="54"/>
      <c r="E70" s="54"/>
      <c r="F70" s="54"/>
      <c r="G70" s="54"/>
      <c r="H70" s="54"/>
      <c r="I70" s="95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2:21" s="21" customFormat="1">
      <c r="B71" s="54"/>
      <c r="C71" s="54"/>
      <c r="D71" s="54"/>
      <c r="E71" s="54"/>
      <c r="F71" s="54"/>
      <c r="G71" s="54"/>
      <c r="H71" s="54"/>
      <c r="I71" s="95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2:21" s="21" customFormat="1">
      <c r="B72" s="54"/>
      <c r="C72" s="54"/>
      <c r="D72" s="54"/>
      <c r="E72" s="54"/>
      <c r="F72" s="54"/>
      <c r="G72" s="54"/>
      <c r="H72" s="54"/>
      <c r="I72" s="9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2:21" s="21" customFormat="1">
      <c r="B73" s="54"/>
      <c r="C73" s="54"/>
      <c r="D73" s="54"/>
      <c r="E73" s="54"/>
      <c r="F73" s="54"/>
      <c r="G73" s="54"/>
      <c r="H73" s="54"/>
      <c r="I73" s="9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2:21" s="21" customFormat="1">
      <c r="B74" s="54"/>
      <c r="C74" s="54"/>
      <c r="D74" s="54"/>
      <c r="E74" s="54"/>
      <c r="F74" s="54"/>
      <c r="G74" s="54"/>
      <c r="H74" s="54"/>
      <c r="I74" s="9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2:21" s="21" customFormat="1">
      <c r="B75" s="54"/>
      <c r="C75" s="54"/>
      <c r="D75" s="54"/>
      <c r="E75" s="54"/>
      <c r="F75" s="54"/>
      <c r="G75" s="54"/>
      <c r="H75" s="54"/>
      <c r="I75" s="9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2:21" s="21" customFormat="1">
      <c r="B76" s="54"/>
      <c r="C76" s="54"/>
      <c r="D76" s="54"/>
      <c r="E76" s="54"/>
      <c r="F76" s="54"/>
      <c r="G76" s="54"/>
      <c r="H76" s="54"/>
      <c r="I76" s="9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2:21" s="21" customFormat="1">
      <c r="B77" s="54"/>
      <c r="C77" s="54"/>
      <c r="D77" s="54"/>
      <c r="E77" s="54"/>
      <c r="F77" s="54"/>
      <c r="G77" s="54"/>
      <c r="H77" s="54"/>
      <c r="I77" s="9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2:21" s="21" customFormat="1">
      <c r="B78" s="54"/>
      <c r="C78" s="54"/>
      <c r="D78" s="54"/>
      <c r="E78" s="54"/>
      <c r="F78" s="54"/>
      <c r="G78" s="54"/>
      <c r="H78" s="54"/>
      <c r="I78" s="9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2:21" s="21" customFormat="1">
      <c r="B79" s="54"/>
      <c r="C79" s="54"/>
      <c r="D79" s="54"/>
      <c r="E79" s="54"/>
      <c r="F79" s="54"/>
      <c r="G79" s="54"/>
      <c r="H79" s="54"/>
      <c r="I79" s="9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2:21" s="21" customFormat="1">
      <c r="B80" s="54"/>
      <c r="C80" s="54"/>
      <c r="D80" s="54"/>
      <c r="E80" s="54"/>
      <c r="F80" s="54"/>
      <c r="G80" s="54"/>
      <c r="H80" s="54"/>
      <c r="I80" s="9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2:21" s="21" customFormat="1">
      <c r="B81" s="54"/>
      <c r="C81" s="54"/>
      <c r="D81" s="54"/>
      <c r="E81" s="54"/>
      <c r="F81" s="54"/>
      <c r="G81" s="54"/>
      <c r="H81" s="54"/>
      <c r="I81" s="9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2:21" s="21" customFormat="1">
      <c r="B82" s="54"/>
      <c r="C82" s="54"/>
      <c r="D82" s="54"/>
      <c r="E82" s="54"/>
      <c r="F82" s="54"/>
      <c r="G82" s="54"/>
      <c r="H82" s="54"/>
      <c r="I82" s="9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2:21" s="21" customFormat="1">
      <c r="B83" s="54"/>
      <c r="C83" s="54"/>
      <c r="D83" s="54"/>
      <c r="E83" s="54"/>
      <c r="F83" s="54"/>
      <c r="G83" s="54"/>
      <c r="H83" s="54"/>
      <c r="I83" s="9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</sheetData>
  <mergeCells count="31">
    <mergeCell ref="S26:U26"/>
    <mergeCell ref="I7:I10"/>
    <mergeCell ref="F9:F10"/>
    <mergeCell ref="T7:T10"/>
    <mergeCell ref="I26:R26"/>
    <mergeCell ref="J7:L8"/>
    <mergeCell ref="G26:H26"/>
    <mergeCell ref="A26:F26"/>
    <mergeCell ref="A7:A10"/>
    <mergeCell ref="E9:E10"/>
    <mergeCell ref="S9:S10"/>
    <mergeCell ref="J9:J10"/>
    <mergeCell ref="P9:P10"/>
    <mergeCell ref="D7:G8"/>
    <mergeCell ref="B7:B10"/>
    <mergeCell ref="H7:H10"/>
    <mergeCell ref="I4:U4"/>
    <mergeCell ref="M7:O8"/>
    <mergeCell ref="K9:K10"/>
    <mergeCell ref="A4:H4"/>
    <mergeCell ref="D9:D10"/>
    <mergeCell ref="U7:U10"/>
    <mergeCell ref="O9:O10"/>
    <mergeCell ref="L9:L10"/>
    <mergeCell ref="M9:M10"/>
    <mergeCell ref="C7:C10"/>
    <mergeCell ref="P7:S8"/>
    <mergeCell ref="G9:G10"/>
    <mergeCell ref="R9:R10"/>
    <mergeCell ref="N9:N10"/>
    <mergeCell ref="Q9:Q10"/>
  </mergeCells>
  <phoneticPr fontId="4" type="noConversion"/>
  <printOptions gridLinesSet="0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colBreaks count="1" manualBreakCount="1">
    <brk id="8" max="2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K37"/>
  <sheetViews>
    <sheetView view="pageBreakPreview" zoomScale="130" zoomScaleNormal="100" zoomScaleSheetLayoutView="130" workbookViewId="0">
      <selection activeCell="B12" sqref="B12:C12"/>
    </sheetView>
  </sheetViews>
  <sheetFormatPr defaultRowHeight="14.25"/>
  <cols>
    <col min="1" max="1" width="8.375" style="27" customWidth="1"/>
    <col min="2" max="2" width="6.75" style="27" customWidth="1"/>
    <col min="3" max="3" width="7.75" style="27" customWidth="1"/>
    <col min="4" max="4" width="6.875" style="27" customWidth="1"/>
    <col min="5" max="5" width="6" style="27" bestFit="1" customWidth="1"/>
    <col min="6" max="6" width="7.625" style="27" customWidth="1"/>
    <col min="7" max="7" width="7.375" style="27" customWidth="1"/>
    <col min="8" max="8" width="7.125" style="27" customWidth="1"/>
    <col min="9" max="9" width="6.625" style="27" customWidth="1"/>
    <col min="10" max="10" width="7.375" style="27" customWidth="1"/>
    <col min="11" max="11" width="7.75" style="27" customWidth="1"/>
    <col min="12" max="16384" width="9" style="27"/>
  </cols>
  <sheetData>
    <row r="1" spans="1:11" s="21" customFormat="1" ht="11.25" customHeight="1">
      <c r="A1" s="19"/>
      <c r="B1" s="26"/>
      <c r="C1" s="26"/>
      <c r="D1" s="26"/>
      <c r="E1" s="26"/>
      <c r="F1" s="26"/>
      <c r="G1" s="19"/>
      <c r="H1" s="26"/>
      <c r="I1" s="26"/>
      <c r="J1" s="26"/>
      <c r="K1" s="19"/>
    </row>
    <row r="2" spans="1:11" s="80" customFormat="1" ht="14.25" customHeight="1">
      <c r="B2" s="16"/>
      <c r="C2" s="19"/>
      <c r="D2" s="19"/>
      <c r="E2" s="19"/>
      <c r="F2" s="19"/>
      <c r="G2" s="19"/>
      <c r="J2" s="19"/>
      <c r="K2" s="149" t="s">
        <v>810</v>
      </c>
    </row>
    <row r="3" spans="1:11" s="21" customFormat="1" ht="14.25" customHeight="1">
      <c r="A3" s="26"/>
      <c r="B3" s="255"/>
      <c r="C3" s="26"/>
      <c r="D3" s="26"/>
      <c r="E3" s="26"/>
      <c r="F3" s="26"/>
      <c r="G3" s="26"/>
      <c r="H3" s="26"/>
      <c r="I3" s="26"/>
      <c r="J3" s="26"/>
      <c r="K3" s="26"/>
    </row>
    <row r="4" spans="1:11" s="21" customFormat="1" ht="22.5" customHeight="1">
      <c r="A4" s="883" t="s">
        <v>437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</row>
    <row r="5" spans="1:11" s="21" customFormat="1" ht="22.5" customHeight="1">
      <c r="A5" s="883" t="s">
        <v>527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</row>
    <row r="6" spans="1:11" s="21" customFormat="1" ht="14.25" customHeight="1">
      <c r="A6" s="278"/>
      <c r="B6" s="278"/>
      <c r="C6" s="278"/>
      <c r="D6" s="278"/>
      <c r="E6" s="278"/>
      <c r="F6" s="48"/>
      <c r="G6" s="48"/>
      <c r="H6" s="278"/>
      <c r="I6" s="278"/>
      <c r="J6" s="48"/>
      <c r="K6" s="48"/>
    </row>
    <row r="7" spans="1:11" s="49" customFormat="1" ht="14.25" customHeight="1" thickBot="1">
      <c r="A7" s="172" t="s">
        <v>395</v>
      </c>
      <c r="B7" s="17"/>
      <c r="C7" s="279"/>
      <c r="D7" s="279"/>
      <c r="E7" s="279"/>
      <c r="F7" s="279"/>
      <c r="G7" s="279"/>
      <c r="H7" s="279"/>
      <c r="J7" s="279"/>
      <c r="K7" s="319" t="s">
        <v>481</v>
      </c>
    </row>
    <row r="8" spans="1:11" s="82" customFormat="1" ht="15" customHeight="1">
      <c r="A8" s="884" t="s">
        <v>296</v>
      </c>
      <c r="B8" s="990" t="s">
        <v>200</v>
      </c>
      <c r="C8" s="991"/>
      <c r="D8" s="991"/>
      <c r="E8" s="991"/>
      <c r="F8" s="991" t="s">
        <v>201</v>
      </c>
      <c r="G8" s="991"/>
      <c r="H8" s="991" t="s">
        <v>202</v>
      </c>
      <c r="I8" s="991"/>
      <c r="J8" s="991" t="s">
        <v>267</v>
      </c>
      <c r="K8" s="978"/>
    </row>
    <row r="9" spans="1:11" s="83" customFormat="1" ht="15" customHeight="1">
      <c r="A9" s="944"/>
      <c r="B9" s="923"/>
      <c r="C9" s="925"/>
      <c r="D9" s="925"/>
      <c r="E9" s="925"/>
      <c r="F9" s="925"/>
      <c r="G9" s="925"/>
      <c r="H9" s="925"/>
      <c r="I9" s="925"/>
      <c r="J9" s="925"/>
      <c r="K9" s="927"/>
    </row>
    <row r="10" spans="1:11" s="70" customFormat="1" ht="20.100000000000001" customHeight="1">
      <c r="A10" s="944"/>
      <c r="B10" s="923" t="s">
        <v>655</v>
      </c>
      <c r="C10" s="925"/>
      <c r="D10" s="925" t="s">
        <v>199</v>
      </c>
      <c r="E10" s="925"/>
      <c r="F10" s="925" t="s">
        <v>656</v>
      </c>
      <c r="G10" s="925" t="s">
        <v>658</v>
      </c>
      <c r="H10" s="925" t="s">
        <v>656</v>
      </c>
      <c r="I10" s="925" t="s">
        <v>659</v>
      </c>
      <c r="J10" s="925" t="s">
        <v>657</v>
      </c>
      <c r="K10" s="927" t="s">
        <v>660</v>
      </c>
    </row>
    <row r="11" spans="1:11" s="83" customFormat="1" ht="20.100000000000001" customHeight="1">
      <c r="A11" s="885"/>
      <c r="B11" s="924"/>
      <c r="C11" s="926"/>
      <c r="D11" s="926"/>
      <c r="E11" s="926"/>
      <c r="F11" s="958"/>
      <c r="G11" s="958"/>
      <c r="H11" s="926"/>
      <c r="I11" s="926"/>
      <c r="J11" s="926"/>
      <c r="K11" s="998"/>
    </row>
    <row r="12" spans="1:11" s="89" customFormat="1" ht="23.1" customHeight="1">
      <c r="A12" s="807" t="s">
        <v>644</v>
      </c>
      <c r="B12" s="992">
        <v>228</v>
      </c>
      <c r="C12" s="993"/>
      <c r="D12" s="993">
        <v>7282</v>
      </c>
      <c r="E12" s="993"/>
      <c r="F12" s="422">
        <v>4</v>
      </c>
      <c r="G12" s="422">
        <v>93</v>
      </c>
      <c r="H12" s="422">
        <v>12</v>
      </c>
      <c r="I12" s="422">
        <v>13125</v>
      </c>
      <c r="J12" s="422">
        <v>160</v>
      </c>
      <c r="K12" s="422">
        <v>64298</v>
      </c>
    </row>
    <row r="13" spans="1:11" s="89" customFormat="1" ht="23.1" customHeight="1">
      <c r="A13" s="807" t="s">
        <v>642</v>
      </c>
      <c r="B13" s="994">
        <v>226</v>
      </c>
      <c r="C13" s="995"/>
      <c r="D13" s="995">
        <v>7682</v>
      </c>
      <c r="E13" s="995"/>
      <c r="F13" s="422">
        <v>2</v>
      </c>
      <c r="G13" s="422">
        <v>103</v>
      </c>
      <c r="H13" s="422">
        <v>12</v>
      </c>
      <c r="I13" s="422">
        <v>10719</v>
      </c>
      <c r="J13" s="422">
        <v>86</v>
      </c>
      <c r="K13" s="422">
        <v>68926</v>
      </c>
    </row>
    <row r="14" spans="1:11" s="68" customFormat="1" ht="23.1" customHeight="1">
      <c r="A14" s="807" t="s">
        <v>641</v>
      </c>
      <c r="B14" s="994">
        <v>213</v>
      </c>
      <c r="C14" s="995"/>
      <c r="D14" s="995">
        <v>7201</v>
      </c>
      <c r="E14" s="995"/>
      <c r="F14" s="422">
        <v>1</v>
      </c>
      <c r="G14" s="422">
        <v>82</v>
      </c>
      <c r="H14" s="422">
        <v>13</v>
      </c>
      <c r="I14" s="422">
        <v>10701</v>
      </c>
      <c r="J14" s="422">
        <v>142</v>
      </c>
      <c r="K14" s="422">
        <v>59406</v>
      </c>
    </row>
    <row r="15" spans="1:11" s="351" customFormat="1" ht="23.1" customHeight="1">
      <c r="A15" s="154" t="s">
        <v>801</v>
      </c>
      <c r="B15" s="995">
        <v>221</v>
      </c>
      <c r="C15" s="995"/>
      <c r="D15" s="995">
        <v>8312</v>
      </c>
      <c r="E15" s="995"/>
      <c r="F15" s="422">
        <v>2</v>
      </c>
      <c r="G15" s="422">
        <v>105</v>
      </c>
      <c r="H15" s="422">
        <v>11</v>
      </c>
      <c r="I15" s="422">
        <v>9530</v>
      </c>
      <c r="J15" s="422">
        <v>50</v>
      </c>
      <c r="K15" s="422">
        <v>60651</v>
      </c>
    </row>
    <row r="16" spans="1:11" s="85" customFormat="1" ht="23.1" customHeight="1" thickBot="1">
      <c r="A16" s="155" t="s">
        <v>756</v>
      </c>
      <c r="B16" s="996">
        <v>243</v>
      </c>
      <c r="C16" s="997"/>
      <c r="D16" s="997">
        <v>8500</v>
      </c>
      <c r="E16" s="997"/>
      <c r="F16" s="356">
        <v>4</v>
      </c>
      <c r="G16" s="356">
        <v>141</v>
      </c>
      <c r="H16" s="356">
        <v>12</v>
      </c>
      <c r="I16" s="356">
        <v>9535</v>
      </c>
      <c r="J16" s="356">
        <v>52</v>
      </c>
      <c r="K16" s="356">
        <v>60651</v>
      </c>
    </row>
    <row r="17" spans="1:11" s="85" customFormat="1" ht="12" customHeight="1" thickBot="1">
      <c r="A17" s="84"/>
      <c r="B17" s="156"/>
      <c r="C17" s="156"/>
      <c r="D17" s="156"/>
      <c r="E17" s="156"/>
      <c r="F17" s="156"/>
      <c r="G17" s="156"/>
      <c r="H17" s="156"/>
      <c r="I17" s="156"/>
      <c r="J17" s="156"/>
      <c r="K17" s="156"/>
    </row>
    <row r="18" spans="1:11" s="82" customFormat="1" ht="15" customHeight="1">
      <c r="A18" s="884" t="s">
        <v>296</v>
      </c>
      <c r="B18" s="888" t="s">
        <v>268</v>
      </c>
      <c r="C18" s="934"/>
      <c r="D18" s="893" t="s">
        <v>390</v>
      </c>
      <c r="E18" s="934"/>
      <c r="F18" s="886" t="s">
        <v>391</v>
      </c>
      <c r="G18" s="934"/>
      <c r="H18" s="886" t="s">
        <v>263</v>
      </c>
      <c r="I18" s="934"/>
      <c r="J18" s="886" t="s">
        <v>264</v>
      </c>
      <c r="K18" s="893"/>
    </row>
    <row r="19" spans="1:11" s="83" customFormat="1" ht="15" customHeight="1">
      <c r="A19" s="944"/>
      <c r="B19" s="989"/>
      <c r="C19" s="981"/>
      <c r="D19" s="980"/>
      <c r="E19" s="981"/>
      <c r="F19" s="988"/>
      <c r="G19" s="981"/>
      <c r="H19" s="988"/>
      <c r="I19" s="981"/>
      <c r="J19" s="988"/>
      <c r="K19" s="980"/>
    </row>
    <row r="20" spans="1:11" s="70" customFormat="1" ht="20.100000000000001" customHeight="1">
      <c r="A20" s="944"/>
      <c r="B20" s="914" t="s">
        <v>657</v>
      </c>
      <c r="C20" s="907" t="s">
        <v>660</v>
      </c>
      <c r="D20" s="909" t="s">
        <v>661</v>
      </c>
      <c r="E20" s="907" t="s">
        <v>660</v>
      </c>
      <c r="F20" s="907" t="s">
        <v>662</v>
      </c>
      <c r="G20" s="907" t="s">
        <v>660</v>
      </c>
      <c r="H20" s="907" t="s">
        <v>661</v>
      </c>
      <c r="I20" s="907" t="s">
        <v>663</v>
      </c>
      <c r="J20" s="907" t="s">
        <v>661</v>
      </c>
      <c r="K20" s="904" t="s">
        <v>664</v>
      </c>
    </row>
    <row r="21" spans="1:11" s="83" customFormat="1" ht="20.100000000000001" customHeight="1">
      <c r="A21" s="885"/>
      <c r="B21" s="915"/>
      <c r="C21" s="897"/>
      <c r="D21" s="910"/>
      <c r="E21" s="897"/>
      <c r="F21" s="897"/>
      <c r="G21" s="897"/>
      <c r="H21" s="897"/>
      <c r="I21" s="897"/>
      <c r="J21" s="897"/>
      <c r="K21" s="894"/>
    </row>
    <row r="22" spans="1:11" s="89" customFormat="1" ht="23.1" customHeight="1">
      <c r="A22" s="807" t="s">
        <v>644</v>
      </c>
      <c r="B22" s="355">
        <v>2</v>
      </c>
      <c r="C22" s="355">
        <v>35</v>
      </c>
      <c r="D22" s="355">
        <v>3</v>
      </c>
      <c r="E22" s="355">
        <v>21</v>
      </c>
      <c r="F22" s="355">
        <v>21</v>
      </c>
      <c r="G22" s="355">
        <v>328</v>
      </c>
      <c r="H22" s="355">
        <v>2</v>
      </c>
      <c r="I22" s="355">
        <v>8</v>
      </c>
      <c r="J22" s="355">
        <v>2</v>
      </c>
      <c r="K22" s="355">
        <v>37</v>
      </c>
    </row>
    <row r="23" spans="1:11" s="89" customFormat="1" ht="23.1" customHeight="1">
      <c r="A23" s="807" t="s">
        <v>642</v>
      </c>
      <c r="B23" s="355">
        <v>1</v>
      </c>
      <c r="C23" s="355">
        <v>50</v>
      </c>
      <c r="D23" s="355">
        <v>1</v>
      </c>
      <c r="E23" s="355">
        <v>10</v>
      </c>
      <c r="F23" s="355">
        <v>11</v>
      </c>
      <c r="G23" s="355">
        <v>259</v>
      </c>
      <c r="H23" s="355">
        <v>1</v>
      </c>
      <c r="I23" s="355">
        <v>4</v>
      </c>
      <c r="J23" s="355">
        <v>0</v>
      </c>
      <c r="K23" s="355">
        <v>0</v>
      </c>
    </row>
    <row r="24" spans="1:11" s="68" customFormat="1" ht="23.1" customHeight="1">
      <c r="A24" s="807" t="s">
        <v>641</v>
      </c>
      <c r="B24" s="355">
        <v>3</v>
      </c>
      <c r="C24" s="355">
        <v>3</v>
      </c>
      <c r="D24" s="355">
        <v>1</v>
      </c>
      <c r="E24" s="355">
        <v>1</v>
      </c>
      <c r="F24" s="355">
        <v>21</v>
      </c>
      <c r="G24" s="355">
        <v>296</v>
      </c>
      <c r="H24" s="355">
        <v>1</v>
      </c>
      <c r="I24" s="355">
        <v>3</v>
      </c>
      <c r="J24" s="355">
        <v>0</v>
      </c>
      <c r="K24" s="355">
        <v>0</v>
      </c>
    </row>
    <row r="25" spans="1:11" s="351" customFormat="1" ht="23.1" customHeight="1">
      <c r="A25" s="154" t="s">
        <v>811</v>
      </c>
      <c r="B25" s="355">
        <v>2</v>
      </c>
      <c r="C25" s="355">
        <v>2</v>
      </c>
      <c r="D25" s="355">
        <v>2</v>
      </c>
      <c r="E25" s="355">
        <v>2</v>
      </c>
      <c r="F25" s="355">
        <v>6</v>
      </c>
      <c r="G25" s="355">
        <v>14</v>
      </c>
      <c r="H25" s="355">
        <v>1</v>
      </c>
      <c r="I25" s="355">
        <v>3</v>
      </c>
      <c r="J25" s="355">
        <v>1</v>
      </c>
      <c r="K25" s="355">
        <v>1</v>
      </c>
    </row>
    <row r="26" spans="1:11" s="85" customFormat="1" ht="23.1" customHeight="1" thickBot="1">
      <c r="A26" s="155" t="s">
        <v>756</v>
      </c>
      <c r="B26" s="356">
        <v>3</v>
      </c>
      <c r="C26" s="356">
        <v>3</v>
      </c>
      <c r="D26" s="484">
        <v>1</v>
      </c>
      <c r="E26" s="484">
        <v>2</v>
      </c>
      <c r="F26" s="484">
        <v>7</v>
      </c>
      <c r="G26" s="558">
        <v>35</v>
      </c>
      <c r="H26" s="549">
        <v>1</v>
      </c>
      <c r="I26" s="549">
        <v>3</v>
      </c>
      <c r="J26" s="356">
        <v>1</v>
      </c>
      <c r="K26" s="356">
        <v>1</v>
      </c>
    </row>
    <row r="27" spans="1:11" s="85" customFormat="1" ht="12" customHeight="1" thickBot="1">
      <c r="A27" s="236"/>
      <c r="B27" s="280"/>
      <c r="C27" s="280"/>
      <c r="D27" s="280"/>
      <c r="E27" s="281"/>
      <c r="F27" s="280"/>
      <c r="G27" s="280"/>
      <c r="H27" s="280"/>
      <c r="I27" s="280"/>
      <c r="J27" s="280"/>
      <c r="K27" s="280"/>
    </row>
    <row r="28" spans="1:11" s="85" customFormat="1" ht="15" customHeight="1">
      <c r="A28" s="884" t="s">
        <v>296</v>
      </c>
      <c r="B28" s="888" t="s">
        <v>266</v>
      </c>
      <c r="C28" s="934"/>
      <c r="D28" s="893" t="s">
        <v>265</v>
      </c>
      <c r="E28" s="934"/>
      <c r="F28" s="886" t="s">
        <v>269</v>
      </c>
      <c r="G28" s="934"/>
      <c r="H28" s="886" t="s">
        <v>392</v>
      </c>
      <c r="I28" s="934"/>
      <c r="J28" s="886" t="s">
        <v>393</v>
      </c>
      <c r="K28" s="893"/>
    </row>
    <row r="29" spans="1:11" s="85" customFormat="1" ht="15" customHeight="1">
      <c r="A29" s="944"/>
      <c r="B29" s="989"/>
      <c r="C29" s="981"/>
      <c r="D29" s="980"/>
      <c r="E29" s="981"/>
      <c r="F29" s="988"/>
      <c r="G29" s="981"/>
      <c r="H29" s="988"/>
      <c r="I29" s="981"/>
      <c r="J29" s="988"/>
      <c r="K29" s="980"/>
    </row>
    <row r="30" spans="1:11" s="85" customFormat="1" ht="20.100000000000001" customHeight="1">
      <c r="A30" s="944"/>
      <c r="B30" s="914" t="s">
        <v>665</v>
      </c>
      <c r="C30" s="907" t="s">
        <v>664</v>
      </c>
      <c r="D30" s="909" t="s">
        <v>657</v>
      </c>
      <c r="E30" s="907" t="s">
        <v>660</v>
      </c>
      <c r="F30" s="907" t="s">
        <v>662</v>
      </c>
      <c r="G30" s="907" t="s">
        <v>660</v>
      </c>
      <c r="H30" s="907" t="s">
        <v>657</v>
      </c>
      <c r="I30" s="907" t="s">
        <v>660</v>
      </c>
      <c r="J30" s="907" t="s">
        <v>662</v>
      </c>
      <c r="K30" s="904" t="s">
        <v>394</v>
      </c>
    </row>
    <row r="31" spans="1:11" s="85" customFormat="1" ht="20.100000000000001" customHeight="1">
      <c r="A31" s="885"/>
      <c r="B31" s="915"/>
      <c r="C31" s="897"/>
      <c r="D31" s="910"/>
      <c r="E31" s="897"/>
      <c r="F31" s="897"/>
      <c r="G31" s="897"/>
      <c r="H31" s="897"/>
      <c r="I31" s="897"/>
      <c r="J31" s="897"/>
      <c r="K31" s="894"/>
    </row>
    <row r="32" spans="1:11" s="228" customFormat="1" ht="23.1" customHeight="1">
      <c r="A32" s="807" t="s">
        <v>644</v>
      </c>
      <c r="B32" s="355">
        <v>7</v>
      </c>
      <c r="C32" s="355">
        <v>75</v>
      </c>
      <c r="D32" s="355">
        <v>218</v>
      </c>
      <c r="E32" s="355">
        <v>1800</v>
      </c>
      <c r="F32" s="355">
        <v>2</v>
      </c>
      <c r="G32" s="355">
        <v>7</v>
      </c>
      <c r="H32" s="355">
        <v>2</v>
      </c>
      <c r="I32" s="355">
        <v>7</v>
      </c>
      <c r="J32" s="355">
        <v>223</v>
      </c>
      <c r="K32" s="355">
        <v>29221</v>
      </c>
    </row>
    <row r="33" spans="1:11" s="49" customFormat="1" ht="23.1" customHeight="1">
      <c r="A33" s="807" t="s">
        <v>642</v>
      </c>
      <c r="B33" s="355">
        <v>1</v>
      </c>
      <c r="C33" s="355">
        <v>37</v>
      </c>
      <c r="D33" s="355">
        <v>267</v>
      </c>
      <c r="E33" s="355">
        <v>1850</v>
      </c>
      <c r="F33" s="355">
        <v>1</v>
      </c>
      <c r="G33" s="355">
        <v>2</v>
      </c>
      <c r="H33" s="355">
        <v>1</v>
      </c>
      <c r="I33" s="355">
        <v>5</v>
      </c>
      <c r="J33" s="355">
        <v>238</v>
      </c>
      <c r="K33" s="355">
        <v>31503</v>
      </c>
    </row>
    <row r="34" spans="1:11" s="68" customFormat="1" ht="23.1" customHeight="1">
      <c r="A34" s="807" t="s">
        <v>641</v>
      </c>
      <c r="B34" s="355">
        <v>1</v>
      </c>
      <c r="C34" s="355">
        <v>35</v>
      </c>
      <c r="D34" s="355">
        <v>333</v>
      </c>
      <c r="E34" s="355">
        <v>1841</v>
      </c>
      <c r="F34" s="355">
        <v>1</v>
      </c>
      <c r="G34" s="355">
        <v>3</v>
      </c>
      <c r="H34" s="355">
        <v>3</v>
      </c>
      <c r="I34" s="355">
        <v>21</v>
      </c>
      <c r="J34" s="355">
        <v>229</v>
      </c>
      <c r="K34" s="355">
        <v>24854</v>
      </c>
    </row>
    <row r="35" spans="1:11" s="67" customFormat="1" ht="23.1" customHeight="1">
      <c r="A35" s="154" t="s">
        <v>677</v>
      </c>
      <c r="B35" s="355">
        <v>2</v>
      </c>
      <c r="C35" s="355">
        <v>40</v>
      </c>
      <c r="D35" s="355">
        <v>192</v>
      </c>
      <c r="E35" s="355">
        <v>905</v>
      </c>
      <c r="F35" s="355">
        <v>0</v>
      </c>
      <c r="G35" s="355">
        <v>0</v>
      </c>
      <c r="H35" s="355">
        <v>1</v>
      </c>
      <c r="I35" s="355">
        <v>6</v>
      </c>
      <c r="J35" s="355">
        <v>192</v>
      </c>
      <c r="K35" s="355">
        <v>16704</v>
      </c>
    </row>
    <row r="36" spans="1:11" s="227" customFormat="1" ht="23.1" customHeight="1" thickBot="1">
      <c r="A36" s="155" t="s">
        <v>812</v>
      </c>
      <c r="B36" s="356">
        <v>3</v>
      </c>
      <c r="C36" s="356">
        <v>42</v>
      </c>
      <c r="D36" s="356">
        <v>196</v>
      </c>
      <c r="E36" s="356">
        <v>918</v>
      </c>
      <c r="F36" s="800" t="s">
        <v>868</v>
      </c>
      <c r="G36" s="800" t="s">
        <v>869</v>
      </c>
      <c r="H36" s="356">
        <v>1</v>
      </c>
      <c r="I36" s="356">
        <v>7</v>
      </c>
      <c r="J36" s="356">
        <v>179</v>
      </c>
      <c r="K36" s="356">
        <v>19629</v>
      </c>
    </row>
    <row r="37" spans="1:11" ht="14.25" customHeight="1">
      <c r="A37" s="165"/>
      <c r="B37" s="79"/>
      <c r="K37" s="139" t="s">
        <v>864</v>
      </c>
    </row>
  </sheetData>
  <mergeCells count="57">
    <mergeCell ref="A4:K4"/>
    <mergeCell ref="A5:K5"/>
    <mergeCell ref="A8:A11"/>
    <mergeCell ref="H10:H11"/>
    <mergeCell ref="I10:I11"/>
    <mergeCell ref="F10:F11"/>
    <mergeCell ref="G10:G11"/>
    <mergeCell ref="J8:K9"/>
    <mergeCell ref="J10:J11"/>
    <mergeCell ref="K10:K11"/>
    <mergeCell ref="H8:I9"/>
    <mergeCell ref="A28:A31"/>
    <mergeCell ref="A18:A21"/>
    <mergeCell ref="F20:F21"/>
    <mergeCell ref="G20:G21"/>
    <mergeCell ref="B13:C13"/>
    <mergeCell ref="B15:C15"/>
    <mergeCell ref="B16:C16"/>
    <mergeCell ref="C20:C21"/>
    <mergeCell ref="B30:B31"/>
    <mergeCell ref="C30:C31"/>
    <mergeCell ref="G30:G31"/>
    <mergeCell ref="F30:F31"/>
    <mergeCell ref="D14:E14"/>
    <mergeCell ref="D16:E16"/>
    <mergeCell ref="D15:E15"/>
    <mergeCell ref="D13:E13"/>
    <mergeCell ref="J30:J31"/>
    <mergeCell ref="K30:K31"/>
    <mergeCell ref="H30:H31"/>
    <mergeCell ref="I30:I31"/>
    <mergeCell ref="K20:K21"/>
    <mergeCell ref="J28:K29"/>
    <mergeCell ref="J20:J21"/>
    <mergeCell ref="H28:I29"/>
    <mergeCell ref="D30:D31"/>
    <mergeCell ref="E30:E31"/>
    <mergeCell ref="B8:E9"/>
    <mergeCell ref="F8:G9"/>
    <mergeCell ref="B18:C19"/>
    <mergeCell ref="F28:G29"/>
    <mergeCell ref="F18:G19"/>
    <mergeCell ref="D20:D21"/>
    <mergeCell ref="E20:E21"/>
    <mergeCell ref="B10:C11"/>
    <mergeCell ref="B20:B21"/>
    <mergeCell ref="B12:C12"/>
    <mergeCell ref="B14:C14"/>
    <mergeCell ref="D10:E11"/>
    <mergeCell ref="D12:E12"/>
    <mergeCell ref="D18:E19"/>
    <mergeCell ref="J18:K19"/>
    <mergeCell ref="H20:H21"/>
    <mergeCell ref="I20:I21"/>
    <mergeCell ref="B28:C29"/>
    <mergeCell ref="D28:E29"/>
    <mergeCell ref="H18:I19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G21"/>
  <sheetViews>
    <sheetView showWhiteSpace="0" view="pageBreakPreview" zoomScaleNormal="100" zoomScaleSheetLayoutView="100" workbookViewId="0">
      <selection activeCell="E11" sqref="E11"/>
    </sheetView>
  </sheetViews>
  <sheetFormatPr defaultRowHeight="14.25"/>
  <cols>
    <col min="1" max="1" width="12.625" style="29" customWidth="1"/>
    <col min="2" max="4" width="11.25" style="29" customWidth="1"/>
    <col min="5" max="5" width="11.25" style="427" customWidth="1"/>
    <col min="6" max="7" width="11.25" style="29" customWidth="1"/>
    <col min="8" max="16384" width="9" style="29"/>
  </cols>
  <sheetData>
    <row r="1" spans="1:7" s="26" customFormat="1" ht="11.25" customHeight="1">
      <c r="E1" s="171"/>
    </row>
    <row r="2" spans="1:7" s="19" customFormat="1" ht="14.25" customHeight="1">
      <c r="A2" s="163" t="s">
        <v>738</v>
      </c>
    </row>
    <row r="3" spans="1:7" s="26" customFormat="1" ht="14.25" customHeight="1">
      <c r="E3" s="282"/>
    </row>
    <row r="4" spans="1:7" s="26" customFormat="1" ht="22.5" customHeight="1">
      <c r="A4" s="883" t="s">
        <v>438</v>
      </c>
      <c r="B4" s="883"/>
      <c r="C4" s="883"/>
      <c r="D4" s="883"/>
      <c r="E4" s="883"/>
      <c r="F4" s="883"/>
      <c r="G4" s="883"/>
    </row>
    <row r="5" spans="1:7" s="259" customFormat="1" ht="22.5" customHeight="1">
      <c r="A5" s="883" t="s">
        <v>584</v>
      </c>
      <c r="B5" s="883"/>
      <c r="C5" s="883"/>
      <c r="D5" s="883"/>
      <c r="E5" s="883"/>
      <c r="F5" s="883"/>
      <c r="G5" s="883"/>
    </row>
    <row r="6" spans="1:7" s="259" customFormat="1" ht="14.25" customHeight="1">
      <c r="A6" s="152"/>
      <c r="B6" s="152"/>
      <c r="C6" s="152"/>
      <c r="D6" s="152"/>
      <c r="E6" s="152"/>
    </row>
    <row r="7" spans="1:7" s="2" customFormat="1" ht="14.25" customHeight="1" thickBot="1">
      <c r="A7" s="16" t="s">
        <v>498</v>
      </c>
      <c r="G7" s="319" t="s">
        <v>585</v>
      </c>
    </row>
    <row r="8" spans="1:7" s="51" customFormat="1" ht="69" customHeight="1">
      <c r="A8" s="428" t="s">
        <v>296</v>
      </c>
      <c r="B8" s="429" t="s">
        <v>396</v>
      </c>
      <c r="C8" s="430" t="s">
        <v>397</v>
      </c>
      <c r="D8" s="430" t="s">
        <v>398</v>
      </c>
      <c r="E8" s="431" t="s">
        <v>399</v>
      </c>
      <c r="F8" s="430" t="s">
        <v>400</v>
      </c>
      <c r="G8" s="431" t="s">
        <v>401</v>
      </c>
    </row>
    <row r="9" spans="1:7" s="34" customFormat="1" ht="39.6" customHeight="1">
      <c r="A9" s="807" t="s">
        <v>644</v>
      </c>
      <c r="B9" s="465">
        <v>0</v>
      </c>
      <c r="C9" s="426">
        <v>0</v>
      </c>
      <c r="D9" s="426">
        <v>0</v>
      </c>
      <c r="E9" s="465">
        <v>0</v>
      </c>
      <c r="F9" s="465">
        <v>0</v>
      </c>
      <c r="G9" s="465" t="s">
        <v>569</v>
      </c>
    </row>
    <row r="10" spans="1:7" ht="39.6" customHeight="1">
      <c r="A10" s="807" t="s">
        <v>642</v>
      </c>
      <c r="B10" s="465">
        <v>0</v>
      </c>
      <c r="C10" s="426">
        <v>0</v>
      </c>
      <c r="D10" s="426">
        <v>0</v>
      </c>
      <c r="E10" s="465">
        <v>0</v>
      </c>
      <c r="F10" s="465">
        <v>1</v>
      </c>
      <c r="G10" s="291">
        <v>0</v>
      </c>
    </row>
    <row r="11" spans="1:7" ht="39.6" customHeight="1">
      <c r="A11" s="807" t="s">
        <v>641</v>
      </c>
      <c r="B11" s="465">
        <v>0</v>
      </c>
      <c r="C11" s="426">
        <v>0</v>
      </c>
      <c r="D11" s="426">
        <v>0</v>
      </c>
      <c r="E11" s="465">
        <v>0</v>
      </c>
      <c r="F11" s="465">
        <v>0</v>
      </c>
      <c r="G11" s="291">
        <v>1</v>
      </c>
    </row>
    <row r="12" spans="1:7" s="120" customFormat="1" ht="39.6" customHeight="1">
      <c r="A12" s="154" t="s">
        <v>677</v>
      </c>
      <c r="B12" s="465">
        <v>0</v>
      </c>
      <c r="C12" s="426">
        <v>0</v>
      </c>
      <c r="D12" s="426">
        <v>0</v>
      </c>
      <c r="E12" s="465">
        <v>0</v>
      </c>
      <c r="F12" s="465">
        <v>0</v>
      </c>
      <c r="G12" s="291">
        <v>1</v>
      </c>
    </row>
    <row r="13" spans="1:7" s="76" customFormat="1" ht="39.6" customHeight="1" thickBot="1">
      <c r="A13" s="155" t="s">
        <v>813</v>
      </c>
      <c r="B13" s="724" t="s">
        <v>870</v>
      </c>
      <c r="C13" s="724" t="s">
        <v>868</v>
      </c>
      <c r="D13" s="724" t="s">
        <v>868</v>
      </c>
      <c r="E13" s="724" t="s">
        <v>868</v>
      </c>
      <c r="F13" s="724" t="s">
        <v>869</v>
      </c>
      <c r="G13" s="724" t="s">
        <v>869</v>
      </c>
    </row>
    <row r="14" spans="1:7" s="26" customFormat="1" ht="30" customHeight="1" thickBot="1">
      <c r="A14" s="157"/>
      <c r="B14" s="253"/>
      <c r="C14" s="253"/>
      <c r="D14" s="253"/>
      <c r="E14" s="253"/>
    </row>
    <row r="15" spans="1:7" s="26" customFormat="1" ht="69" customHeight="1">
      <c r="A15" s="428" t="s">
        <v>296</v>
      </c>
      <c r="B15" s="429" t="s">
        <v>402</v>
      </c>
      <c r="C15" s="430" t="s">
        <v>403</v>
      </c>
      <c r="D15" s="430" t="s">
        <v>404</v>
      </c>
      <c r="E15" s="430" t="s">
        <v>405</v>
      </c>
      <c r="F15" s="430" t="s">
        <v>406</v>
      </c>
      <c r="G15" s="431" t="s">
        <v>407</v>
      </c>
    </row>
    <row r="16" spans="1:7" s="26" customFormat="1" ht="39.6" customHeight="1">
      <c r="A16" s="807" t="s">
        <v>644</v>
      </c>
      <c r="B16" s="465">
        <v>0</v>
      </c>
      <c r="C16" s="292">
        <v>0</v>
      </c>
      <c r="D16" s="465">
        <v>0</v>
      </c>
      <c r="E16" s="292">
        <v>0</v>
      </c>
      <c r="F16" s="465">
        <v>0</v>
      </c>
      <c r="G16" s="465">
        <v>2</v>
      </c>
    </row>
    <row r="17" spans="1:7" s="26" customFormat="1" ht="39.6" customHeight="1">
      <c r="A17" s="807" t="s">
        <v>680</v>
      </c>
      <c r="B17" s="465">
        <v>0</v>
      </c>
      <c r="C17" s="292">
        <v>0</v>
      </c>
      <c r="D17" s="465">
        <v>0</v>
      </c>
      <c r="E17" s="292">
        <v>0</v>
      </c>
      <c r="F17" s="465">
        <v>0</v>
      </c>
      <c r="G17" s="465">
        <v>2</v>
      </c>
    </row>
    <row r="18" spans="1:7" s="26" customFormat="1" ht="39.6" customHeight="1">
      <c r="A18" s="807" t="s">
        <v>641</v>
      </c>
      <c r="B18" s="465">
        <v>0</v>
      </c>
      <c r="C18" s="292">
        <v>0</v>
      </c>
      <c r="D18" s="465">
        <v>0</v>
      </c>
      <c r="E18" s="292">
        <v>0</v>
      </c>
      <c r="F18" s="465">
        <v>0</v>
      </c>
      <c r="G18" s="465">
        <v>0</v>
      </c>
    </row>
    <row r="19" spans="1:7" s="39" customFormat="1" ht="39.6" customHeight="1">
      <c r="A19" s="154" t="s">
        <v>814</v>
      </c>
      <c r="B19" s="465">
        <v>0</v>
      </c>
      <c r="C19" s="292">
        <v>0</v>
      </c>
      <c r="D19" s="465">
        <v>0</v>
      </c>
      <c r="E19" s="292">
        <v>0</v>
      </c>
      <c r="F19" s="465">
        <v>0</v>
      </c>
      <c r="G19" s="465">
        <v>0</v>
      </c>
    </row>
    <row r="20" spans="1:7" s="2" customFormat="1" ht="39.6" customHeight="1" thickBot="1">
      <c r="A20" s="155" t="s">
        <v>756</v>
      </c>
      <c r="B20" s="724" t="s">
        <v>868</v>
      </c>
      <c r="C20" s="724" t="s">
        <v>868</v>
      </c>
      <c r="D20" s="724" t="s">
        <v>869</v>
      </c>
      <c r="E20" s="724" t="s">
        <v>868</v>
      </c>
      <c r="F20" s="724" t="s">
        <v>868</v>
      </c>
      <c r="G20" s="723">
        <v>3</v>
      </c>
    </row>
    <row r="21" spans="1:7">
      <c r="A21" s="16"/>
      <c r="G21" s="42" t="s">
        <v>865</v>
      </c>
    </row>
  </sheetData>
  <mergeCells count="2">
    <mergeCell ref="A4:G4"/>
    <mergeCell ref="A5:G5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H25"/>
  <sheetViews>
    <sheetView view="pageBreakPreview" topLeftCell="A13" zoomScaleNormal="100" zoomScaleSheetLayoutView="100" workbookViewId="0">
      <selection activeCell="G23" sqref="G23"/>
    </sheetView>
  </sheetViews>
  <sheetFormatPr defaultRowHeight="14.25"/>
  <cols>
    <col min="1" max="1" width="13.75" style="27" customWidth="1"/>
    <col min="2" max="4" width="11" style="27" customWidth="1"/>
    <col min="5" max="7" width="11.125" style="27" customWidth="1"/>
    <col min="8" max="16384" width="9" style="27"/>
  </cols>
  <sheetData>
    <row r="1" spans="1:8" ht="11.25" customHeight="1"/>
    <row r="2" spans="1:8" ht="14.25" customHeight="1">
      <c r="A2" s="163"/>
      <c r="B2" s="26"/>
      <c r="C2" s="26"/>
      <c r="D2" s="19"/>
      <c r="E2" s="149"/>
      <c r="F2" s="163"/>
      <c r="G2" s="149" t="s">
        <v>815</v>
      </c>
    </row>
    <row r="3" spans="1:8" s="55" customFormat="1" ht="14.25" customHeight="1">
      <c r="A3" s="163"/>
      <c r="B3" s="163"/>
      <c r="C3" s="163"/>
      <c r="D3" s="163"/>
      <c r="E3" s="163"/>
      <c r="F3" s="19"/>
      <c r="G3" s="19"/>
    </row>
    <row r="4" spans="1:8" s="41" customFormat="1" ht="22.5" customHeight="1">
      <c r="A4" s="982" t="s">
        <v>439</v>
      </c>
      <c r="B4" s="982"/>
      <c r="C4" s="982"/>
      <c r="D4" s="982"/>
      <c r="E4" s="982"/>
      <c r="F4" s="982"/>
      <c r="G4" s="982"/>
    </row>
    <row r="5" spans="1:8" s="41" customFormat="1" ht="22.5" customHeight="1">
      <c r="A5" s="982" t="s">
        <v>528</v>
      </c>
      <c r="B5" s="982"/>
      <c r="C5" s="982"/>
      <c r="D5" s="982"/>
      <c r="E5" s="982"/>
      <c r="F5" s="982"/>
      <c r="G5" s="982"/>
    </row>
    <row r="6" spans="1:8" ht="14.25" customHeight="1">
      <c r="A6" s="187"/>
      <c r="B6" s="187"/>
      <c r="C6" s="187"/>
      <c r="D6" s="187"/>
      <c r="E6" s="175"/>
      <c r="F6" s="175"/>
      <c r="G6" s="175"/>
    </row>
    <row r="7" spans="1:8" s="4" customFormat="1" ht="14.25" customHeight="1" thickBot="1">
      <c r="A7" s="172" t="s">
        <v>20</v>
      </c>
      <c r="B7" s="173"/>
      <c r="C7" s="173"/>
      <c r="D7" s="173"/>
      <c r="E7" s="283"/>
      <c r="F7" s="229"/>
      <c r="G7" s="42" t="s">
        <v>170</v>
      </c>
    </row>
    <row r="8" spans="1:8" s="70" customFormat="1" ht="21.75" customHeight="1">
      <c r="A8" s="884" t="s">
        <v>296</v>
      </c>
      <c r="B8" s="889" t="s">
        <v>21</v>
      </c>
      <c r="C8" s="889"/>
      <c r="D8" s="889"/>
      <c r="E8" s="971" t="s">
        <v>22</v>
      </c>
      <c r="F8" s="887"/>
      <c r="G8" s="887"/>
    </row>
    <row r="9" spans="1:8" s="70" customFormat="1" ht="21.75" customHeight="1">
      <c r="A9" s="908"/>
      <c r="B9" s="932"/>
      <c r="C9" s="907" t="s">
        <v>24</v>
      </c>
      <c r="D9" s="907" t="s">
        <v>25</v>
      </c>
      <c r="E9" s="930"/>
      <c r="F9" s="907" t="s">
        <v>203</v>
      </c>
      <c r="G9" s="904" t="s">
        <v>204</v>
      </c>
    </row>
    <row r="10" spans="1:8" s="70" customFormat="1" ht="30" customHeight="1">
      <c r="A10" s="895"/>
      <c r="B10" s="910"/>
      <c r="C10" s="897"/>
      <c r="D10" s="897"/>
      <c r="E10" s="897"/>
      <c r="F10" s="897"/>
      <c r="G10" s="894"/>
    </row>
    <row r="11" spans="1:8" s="79" customFormat="1" ht="40.5" customHeight="1">
      <c r="A11" s="807" t="s">
        <v>644</v>
      </c>
      <c r="B11" s="158">
        <v>7</v>
      </c>
      <c r="C11" s="158">
        <v>7</v>
      </c>
      <c r="D11" s="158">
        <v>0</v>
      </c>
      <c r="E11" s="158">
        <v>7</v>
      </c>
      <c r="F11" s="158">
        <v>1</v>
      </c>
      <c r="G11" s="158">
        <v>0</v>
      </c>
    </row>
    <row r="12" spans="1:8" s="23" customFormat="1" ht="40.5" customHeight="1">
      <c r="A12" s="807" t="s">
        <v>642</v>
      </c>
      <c r="B12" s="158">
        <v>5</v>
      </c>
      <c r="C12" s="158">
        <v>5</v>
      </c>
      <c r="D12" s="158">
        <v>0</v>
      </c>
      <c r="E12" s="158">
        <v>5</v>
      </c>
      <c r="F12" s="158">
        <v>2</v>
      </c>
      <c r="G12" s="158">
        <v>0</v>
      </c>
    </row>
    <row r="13" spans="1:8" s="23" customFormat="1" ht="40.5" customHeight="1">
      <c r="A13" s="807" t="s">
        <v>641</v>
      </c>
      <c r="B13" s="158">
        <v>5</v>
      </c>
      <c r="C13" s="158">
        <v>5</v>
      </c>
      <c r="D13" s="158">
        <v>0</v>
      </c>
      <c r="E13" s="158">
        <v>5</v>
      </c>
      <c r="F13" s="158">
        <v>1</v>
      </c>
      <c r="G13" s="158">
        <v>0</v>
      </c>
      <c r="H13" s="231"/>
    </row>
    <row r="14" spans="1:8" s="325" customFormat="1" ht="40.5" customHeight="1">
      <c r="A14" s="154" t="s">
        <v>677</v>
      </c>
      <c r="B14" s="158">
        <v>5</v>
      </c>
      <c r="C14" s="158">
        <v>5</v>
      </c>
      <c r="D14" s="158">
        <v>0</v>
      </c>
      <c r="E14" s="158">
        <v>5</v>
      </c>
      <c r="F14" s="158">
        <v>2</v>
      </c>
      <c r="G14" s="158">
        <v>0</v>
      </c>
    </row>
    <row r="15" spans="1:8" ht="40.5" customHeight="1" thickBot="1">
      <c r="A15" s="155" t="s">
        <v>816</v>
      </c>
      <c r="B15" s="726">
        <f>IF(SUM(C15:D15)=SUM(E15),SUM(C15:D15),"ERR!!")</f>
        <v>5</v>
      </c>
      <c r="C15" s="725">
        <v>5</v>
      </c>
      <c r="D15" s="801">
        <v>0</v>
      </c>
      <c r="E15" s="726">
        <f>SUM(F15:G15,B24:F24)</f>
        <v>5</v>
      </c>
      <c r="F15" s="725">
        <v>2</v>
      </c>
      <c r="G15" s="725">
        <v>0</v>
      </c>
    </row>
    <row r="16" spans="1:8" s="79" customFormat="1" ht="30" customHeight="1" thickBot="1">
      <c r="A16" s="150"/>
      <c r="B16" s="260"/>
      <c r="C16" s="150"/>
      <c r="D16" s="150"/>
      <c r="E16" s="284"/>
      <c r="F16" s="230"/>
      <c r="G16" s="230"/>
    </row>
    <row r="17" spans="1:7" s="70" customFormat="1" ht="21.75" customHeight="1">
      <c r="A17" s="884" t="s">
        <v>296</v>
      </c>
      <c r="B17" s="913" t="s">
        <v>22</v>
      </c>
      <c r="C17" s="887"/>
      <c r="D17" s="887"/>
      <c r="E17" s="887"/>
      <c r="F17" s="887"/>
      <c r="G17" s="886" t="s">
        <v>555</v>
      </c>
    </row>
    <row r="18" spans="1:7" s="70" customFormat="1" ht="21.75" customHeight="1">
      <c r="A18" s="944"/>
      <c r="B18" s="914" t="s">
        <v>205</v>
      </c>
      <c r="C18" s="904" t="s">
        <v>206</v>
      </c>
      <c r="D18" s="907" t="s">
        <v>207</v>
      </c>
      <c r="E18" s="907" t="s">
        <v>208</v>
      </c>
      <c r="F18" s="904" t="s">
        <v>19</v>
      </c>
      <c r="G18" s="918"/>
    </row>
    <row r="19" spans="1:7" s="70" customFormat="1" ht="30" customHeight="1">
      <c r="A19" s="885"/>
      <c r="B19" s="915"/>
      <c r="C19" s="894"/>
      <c r="D19" s="897"/>
      <c r="E19" s="897"/>
      <c r="F19" s="894"/>
      <c r="G19" s="920"/>
    </row>
    <row r="20" spans="1:7" ht="40.5" customHeight="1">
      <c r="A20" s="807" t="s">
        <v>644</v>
      </c>
      <c r="B20" s="158">
        <v>1</v>
      </c>
      <c r="C20" s="483">
        <v>3</v>
      </c>
      <c r="D20" s="158">
        <v>0</v>
      </c>
      <c r="E20" s="158">
        <v>1</v>
      </c>
      <c r="F20" s="158">
        <v>1</v>
      </c>
      <c r="G20" s="23"/>
    </row>
    <row r="21" spans="1:7" s="23" customFormat="1" ht="40.5" customHeight="1">
      <c r="A21" s="807" t="s">
        <v>642</v>
      </c>
      <c r="B21" s="158">
        <v>2</v>
      </c>
      <c r="C21" s="158">
        <v>0</v>
      </c>
      <c r="D21" s="158">
        <v>0</v>
      </c>
      <c r="E21" s="158">
        <v>1</v>
      </c>
      <c r="F21" s="158">
        <v>0</v>
      </c>
    </row>
    <row r="22" spans="1:7" s="23" customFormat="1" ht="40.5" customHeight="1">
      <c r="A22" s="807" t="s">
        <v>641</v>
      </c>
      <c r="B22" s="158">
        <v>2</v>
      </c>
      <c r="C22" s="158">
        <v>1</v>
      </c>
      <c r="D22" s="158">
        <v>0</v>
      </c>
      <c r="E22" s="158">
        <v>0</v>
      </c>
      <c r="F22" s="158">
        <v>1</v>
      </c>
      <c r="G22" s="325"/>
    </row>
    <row r="23" spans="1:7" s="325" customFormat="1" ht="40.5" customHeight="1">
      <c r="A23" s="154" t="s">
        <v>817</v>
      </c>
      <c r="B23" s="158">
        <v>2</v>
      </c>
      <c r="C23" s="158">
        <v>1</v>
      </c>
      <c r="D23" s="158">
        <v>0</v>
      </c>
      <c r="E23" s="158">
        <v>0</v>
      </c>
      <c r="F23" s="158">
        <v>0</v>
      </c>
    </row>
    <row r="24" spans="1:7" s="15" customFormat="1" ht="40.5" customHeight="1" thickBot="1">
      <c r="A24" s="155" t="s">
        <v>812</v>
      </c>
      <c r="B24" s="725">
        <v>2</v>
      </c>
      <c r="C24" s="725">
        <v>1</v>
      </c>
      <c r="D24" s="801">
        <v>0</v>
      </c>
      <c r="E24" s="801">
        <v>0</v>
      </c>
      <c r="F24" s="801">
        <v>0</v>
      </c>
      <c r="G24" s="725"/>
    </row>
    <row r="25" spans="1:7" s="4" customFormat="1" ht="14.25" customHeight="1">
      <c r="A25" s="16"/>
      <c r="B25" s="39"/>
      <c r="C25" s="39"/>
      <c r="D25" s="39"/>
      <c r="E25" s="1"/>
      <c r="F25" s="2"/>
      <c r="G25" s="3" t="s">
        <v>866</v>
      </c>
    </row>
  </sheetData>
  <mergeCells count="19">
    <mergeCell ref="E9:E10"/>
    <mergeCell ref="C18:C19"/>
    <mergeCell ref="D18:D19"/>
    <mergeCell ref="G17:G19"/>
    <mergeCell ref="G9:G10"/>
    <mergeCell ref="B18:B19"/>
    <mergeCell ref="E18:E19"/>
    <mergeCell ref="A4:G4"/>
    <mergeCell ref="A5:G5"/>
    <mergeCell ref="A8:A10"/>
    <mergeCell ref="B8:D8"/>
    <mergeCell ref="E8:G8"/>
    <mergeCell ref="F9:F10"/>
    <mergeCell ref="A17:A19"/>
    <mergeCell ref="B9:B10"/>
    <mergeCell ref="C9:C10"/>
    <mergeCell ref="D9:D10"/>
    <mergeCell ref="F18:F19"/>
    <mergeCell ref="B17:F17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72"/>
  <sheetViews>
    <sheetView view="pageBreakPreview" topLeftCell="A4" zoomScaleNormal="100" zoomScaleSheetLayoutView="100" workbookViewId="0">
      <selection activeCell="D2" sqref="D2"/>
    </sheetView>
  </sheetViews>
  <sheetFormatPr defaultRowHeight="14.25"/>
  <cols>
    <col min="1" max="1" width="6.5" style="18" customWidth="1"/>
    <col min="2" max="2" width="28.125" style="18" customWidth="1"/>
    <col min="3" max="3" width="26.375" style="18" customWidth="1"/>
    <col min="4" max="4" width="12.5" style="18" customWidth="1"/>
    <col min="5" max="16384" width="9" style="18"/>
  </cols>
  <sheetData>
    <row r="1" spans="1:4">
      <c r="A1" s="108"/>
      <c r="B1" s="108"/>
      <c r="C1" s="108"/>
      <c r="D1" s="108"/>
    </row>
    <row r="2" spans="1:4">
      <c r="A2" s="108"/>
      <c r="B2" s="108"/>
      <c r="C2" s="108"/>
      <c r="D2" s="391">
        <v>93</v>
      </c>
    </row>
    <row r="3" spans="1:4" ht="86.25" customHeight="1">
      <c r="A3" s="108"/>
      <c r="B3" s="108"/>
      <c r="C3" s="108"/>
      <c r="D3" s="108"/>
    </row>
    <row r="4" spans="1:4" s="32" customFormat="1" ht="42" customHeight="1">
      <c r="A4" s="879" t="s">
        <v>60</v>
      </c>
      <c r="B4" s="879"/>
      <c r="C4" s="879"/>
      <c r="D4" s="879"/>
    </row>
    <row r="5" spans="1:4" s="22" customFormat="1" ht="24" customHeight="1">
      <c r="A5" s="880" t="s">
        <v>637</v>
      </c>
      <c r="B5" s="880"/>
      <c r="C5" s="880"/>
      <c r="D5" s="880"/>
    </row>
    <row r="6" spans="1:4" ht="24" customHeight="1">
      <c r="A6" s="108"/>
      <c r="B6" s="108"/>
      <c r="C6" s="108"/>
      <c r="D6" s="108"/>
    </row>
    <row r="7" spans="1:4" s="33" customFormat="1" ht="18.75" customHeight="1">
      <c r="A7" s="109"/>
      <c r="B7" s="110" t="s">
        <v>139</v>
      </c>
      <c r="C7" s="111" t="s">
        <v>444</v>
      </c>
      <c r="D7" s="108"/>
    </row>
    <row r="8" spans="1:4" s="33" customFormat="1" ht="18.75" customHeight="1">
      <c r="A8" s="109"/>
      <c r="B8" s="110" t="s">
        <v>140</v>
      </c>
      <c r="C8" s="110" t="s">
        <v>458</v>
      </c>
      <c r="D8" s="108"/>
    </row>
    <row r="9" spans="1:4" s="33" customFormat="1" ht="18.75" customHeight="1">
      <c r="A9" s="109"/>
      <c r="B9" s="110" t="s">
        <v>177</v>
      </c>
      <c r="C9" s="110" t="s">
        <v>459</v>
      </c>
      <c r="D9" s="108"/>
    </row>
    <row r="10" spans="1:4" s="33" customFormat="1" ht="18.75" customHeight="1">
      <c r="A10" s="109"/>
      <c r="B10" s="110" t="s">
        <v>448</v>
      </c>
      <c r="C10" s="110" t="s">
        <v>460</v>
      </c>
      <c r="D10" s="108"/>
    </row>
    <row r="11" spans="1:4" s="33" customFormat="1" ht="18.75" customHeight="1">
      <c r="A11" s="109"/>
      <c r="B11" s="110" t="s">
        <v>472</v>
      </c>
      <c r="C11" s="110" t="s">
        <v>461</v>
      </c>
      <c r="D11" s="108"/>
    </row>
    <row r="12" spans="1:4" s="33" customFormat="1" ht="18.75" customHeight="1">
      <c r="A12" s="109"/>
      <c r="B12" s="110" t="s">
        <v>473</v>
      </c>
      <c r="C12" s="110" t="s">
        <v>709</v>
      </c>
      <c r="D12" s="108"/>
    </row>
    <row r="13" spans="1:4" s="33" customFormat="1" ht="18.75" customHeight="1">
      <c r="A13" s="109"/>
      <c r="B13" s="110" t="s">
        <v>474</v>
      </c>
      <c r="C13" s="110" t="s">
        <v>462</v>
      </c>
      <c r="D13" s="109"/>
    </row>
    <row r="14" spans="1:4" s="33" customFormat="1" ht="18.75" customHeight="1">
      <c r="A14" s="109"/>
      <c r="B14" s="110" t="s">
        <v>475</v>
      </c>
      <c r="C14" s="110" t="s">
        <v>463</v>
      </c>
      <c r="D14" s="109"/>
    </row>
    <row r="15" spans="1:4" s="33" customFormat="1" ht="18.75" customHeight="1">
      <c r="A15" s="109"/>
      <c r="B15" s="110" t="s">
        <v>476</v>
      </c>
      <c r="C15" s="110" t="s">
        <v>464</v>
      </c>
      <c r="D15" s="108"/>
    </row>
    <row r="16" spans="1:4" s="35" customFormat="1" ht="18.75" customHeight="1">
      <c r="A16" s="111"/>
      <c r="B16" s="110" t="s">
        <v>449</v>
      </c>
      <c r="C16" s="110" t="s">
        <v>465</v>
      </c>
      <c r="D16" s="111"/>
    </row>
    <row r="17" spans="1:8" s="33" customFormat="1" ht="18.75" customHeight="1">
      <c r="A17" s="109"/>
      <c r="B17" s="110" t="s">
        <v>450</v>
      </c>
      <c r="C17" s="110" t="s">
        <v>466</v>
      </c>
      <c r="D17" s="109"/>
    </row>
    <row r="18" spans="1:8" s="33" customFormat="1" ht="18.75" customHeight="1">
      <c r="A18" s="109"/>
      <c r="B18" s="110" t="s">
        <v>451</v>
      </c>
      <c r="C18" s="110" t="s">
        <v>477</v>
      </c>
      <c r="D18" s="109"/>
    </row>
    <row r="19" spans="1:8" s="33" customFormat="1" ht="18.75" customHeight="1">
      <c r="A19" s="109"/>
      <c r="B19" s="110" t="s">
        <v>452</v>
      </c>
      <c r="C19" s="110" t="s">
        <v>478</v>
      </c>
      <c r="D19" s="109"/>
    </row>
    <row r="20" spans="1:8" s="33" customFormat="1" ht="18.75" customHeight="1">
      <c r="A20" s="109"/>
      <c r="B20" s="110" t="s">
        <v>453</v>
      </c>
      <c r="C20" s="110" t="s">
        <v>479</v>
      </c>
      <c r="D20" s="109"/>
    </row>
    <row r="21" spans="1:8" s="33" customFormat="1" ht="18.75" customHeight="1">
      <c r="A21" s="109"/>
      <c r="B21" s="110" t="s">
        <v>437</v>
      </c>
      <c r="C21" s="110" t="s">
        <v>467</v>
      </c>
      <c r="D21" s="109"/>
    </row>
    <row r="22" spans="1:8" s="33" customFormat="1" ht="18.75" customHeight="1">
      <c r="A22" s="109"/>
      <c r="B22" s="110" t="s">
        <v>438</v>
      </c>
      <c r="C22" s="110" t="s">
        <v>468</v>
      </c>
      <c r="D22" s="109"/>
    </row>
    <row r="23" spans="1:8" s="33" customFormat="1" ht="18.75" customHeight="1">
      <c r="A23" s="109"/>
      <c r="B23" s="110" t="s">
        <v>439</v>
      </c>
      <c r="C23" s="110" t="s">
        <v>469</v>
      </c>
      <c r="D23" s="109"/>
    </row>
    <row r="24" spans="1:8" s="33" customFormat="1" ht="18.75" customHeight="1">
      <c r="A24" s="109"/>
      <c r="B24" s="110" t="s">
        <v>454</v>
      </c>
      <c r="C24" s="110" t="s">
        <v>470</v>
      </c>
      <c r="D24" s="109"/>
    </row>
    <row r="25" spans="1:8" s="33" customFormat="1" ht="18.75" customHeight="1">
      <c r="A25" s="109"/>
      <c r="B25" s="110" t="s">
        <v>455</v>
      </c>
      <c r="C25" s="110" t="s">
        <v>471</v>
      </c>
      <c r="D25" s="109"/>
    </row>
    <row r="26" spans="1:8" s="33" customFormat="1" ht="18.75" customHeight="1">
      <c r="A26" s="109"/>
      <c r="B26" s="110" t="s">
        <v>456</v>
      </c>
      <c r="C26" s="111"/>
      <c r="D26" s="109"/>
    </row>
    <row r="27" spans="1:8" s="33" customFormat="1" ht="15.95" customHeight="1">
      <c r="A27" s="109"/>
      <c r="B27" s="110" t="s">
        <v>457</v>
      </c>
      <c r="D27" s="109"/>
    </row>
    <row r="28" spans="1:8" s="33" customFormat="1" ht="15.95" customHeight="1">
      <c r="A28" s="109"/>
      <c r="B28" s="111"/>
      <c r="C28" s="111"/>
      <c r="D28" s="109"/>
      <c r="H28" s="111"/>
    </row>
    <row r="29" spans="1:8" ht="15.95" customHeight="1">
      <c r="B29" s="111"/>
      <c r="C29" s="111"/>
      <c r="D29" s="108"/>
    </row>
    <row r="30" spans="1:8" s="33" customFormat="1" ht="15.95" customHeight="1">
      <c r="D30" s="109"/>
    </row>
    <row r="31" spans="1:8" s="33" customFormat="1" ht="15.95" customHeight="1">
      <c r="D31" s="109"/>
    </row>
    <row r="32" spans="1:8" s="33" customFormat="1" ht="15.95" customHeight="1">
      <c r="D32" s="109"/>
    </row>
    <row r="33" spans="1:4" s="33" customFormat="1" ht="15.95" customHeight="1">
      <c r="D33" s="109"/>
    </row>
    <row r="34" spans="1:4" s="33" customFormat="1" ht="15.95" customHeight="1">
      <c r="D34" s="109"/>
    </row>
    <row r="35" spans="1:4" s="33" customFormat="1" ht="14.25" customHeight="1">
      <c r="A35" s="109"/>
      <c r="C35" s="110"/>
      <c r="D35" s="109"/>
    </row>
    <row r="36" spans="1:4" s="33" customFormat="1" ht="14.25" customHeight="1">
      <c r="A36" s="109"/>
      <c r="B36" s="110"/>
      <c r="C36" s="110"/>
      <c r="D36" s="109"/>
    </row>
    <row r="37" spans="1:4" s="33" customFormat="1" ht="14.25" customHeight="1">
      <c r="A37" s="109"/>
      <c r="B37" s="110"/>
      <c r="C37" s="110"/>
      <c r="D37" s="109"/>
    </row>
    <row r="38" spans="1:4" s="33" customFormat="1" ht="14.25" customHeight="1">
      <c r="A38" s="109"/>
      <c r="B38" s="110"/>
      <c r="C38" s="110"/>
      <c r="D38" s="109"/>
    </row>
    <row r="39" spans="1:4" s="33" customFormat="1" ht="14.25" customHeight="1">
      <c r="A39" s="109"/>
      <c r="B39" s="110"/>
      <c r="C39" s="110"/>
      <c r="D39" s="109"/>
    </row>
    <row r="40" spans="1:4" s="33" customFormat="1" ht="14.25" customHeight="1">
      <c r="A40" s="109"/>
      <c r="B40" s="110"/>
      <c r="C40" s="112"/>
      <c r="D40" s="109"/>
    </row>
    <row r="41" spans="1:4" s="33" customFormat="1" ht="14.25" customHeight="1">
      <c r="A41" s="109"/>
      <c r="B41" s="110"/>
      <c r="C41" s="110"/>
      <c r="D41" s="109"/>
    </row>
    <row r="42" spans="1:4" s="33" customFormat="1" ht="14.25" customHeight="1">
      <c r="A42" s="109"/>
      <c r="B42" s="110"/>
      <c r="C42" s="110"/>
      <c r="D42" s="109"/>
    </row>
    <row r="43" spans="1:4" s="33" customFormat="1" ht="14.25" customHeight="1">
      <c r="A43" s="109"/>
      <c r="B43" s="110"/>
      <c r="C43" s="110"/>
      <c r="D43" s="109"/>
    </row>
    <row r="44" spans="1:4" s="33" customFormat="1" ht="14.25" customHeight="1">
      <c r="A44" s="109"/>
      <c r="B44" s="110"/>
      <c r="C44" s="110"/>
      <c r="D44" s="109"/>
    </row>
    <row r="45" spans="1:4" s="33" customFormat="1" ht="14.25" customHeight="1">
      <c r="A45" s="109"/>
      <c r="B45" s="110"/>
      <c r="C45" s="110"/>
      <c r="D45" s="109"/>
    </row>
    <row r="46" spans="1:4" s="33" customFormat="1" ht="14.25" customHeight="1">
      <c r="A46" s="109"/>
      <c r="B46" s="110"/>
      <c r="C46" s="110"/>
      <c r="D46" s="109"/>
    </row>
    <row r="47" spans="1:4" s="33" customFormat="1" ht="14.25" customHeight="1">
      <c r="A47" s="109"/>
      <c r="B47" s="110"/>
      <c r="C47" s="110"/>
      <c r="D47" s="109"/>
    </row>
    <row r="48" spans="1:4" s="33" customFormat="1" ht="14.25" customHeight="1">
      <c r="A48" s="109"/>
      <c r="B48" s="110"/>
      <c r="C48" s="110"/>
      <c r="D48" s="109"/>
    </row>
    <row r="49" spans="1:4" s="33" customFormat="1" ht="14.25" customHeight="1">
      <c r="A49" s="109"/>
      <c r="B49" s="110"/>
      <c r="C49" s="110"/>
      <c r="D49" s="109"/>
    </row>
    <row r="50" spans="1:4" s="33" customFormat="1" ht="14.25" customHeight="1">
      <c r="A50" s="109"/>
      <c r="B50" s="110"/>
      <c r="C50" s="112"/>
      <c r="D50" s="109"/>
    </row>
    <row r="51" spans="1:4" s="33" customFormat="1" ht="14.25" customHeight="1">
      <c r="A51" s="109"/>
      <c r="B51" s="110"/>
      <c r="C51" s="112"/>
      <c r="D51" s="109"/>
    </row>
    <row r="52" spans="1:4" s="33" customFormat="1" ht="14.25" customHeight="1">
      <c r="A52" s="109"/>
      <c r="B52" s="110"/>
      <c r="C52" s="110"/>
      <c r="D52" s="109"/>
    </row>
    <row r="53" spans="1:4" s="33" customFormat="1" ht="14.25" customHeight="1">
      <c r="A53" s="109"/>
      <c r="B53" s="110"/>
      <c r="C53" s="112"/>
      <c r="D53" s="109"/>
    </row>
    <row r="54" spans="1:4" s="33" customFormat="1" ht="14.25" customHeight="1">
      <c r="A54" s="109"/>
      <c r="B54" s="110"/>
      <c r="C54" s="112"/>
      <c r="D54" s="109"/>
    </row>
    <row r="55" spans="1:4" s="33" customFormat="1" ht="14.25" customHeight="1">
      <c r="A55" s="109"/>
      <c r="B55" s="110"/>
      <c r="C55" s="112"/>
      <c r="D55" s="109"/>
    </row>
    <row r="56" spans="1:4" s="33" customFormat="1" ht="14.25" customHeight="1">
      <c r="A56" s="109"/>
      <c r="B56" s="110"/>
      <c r="C56" s="110"/>
      <c r="D56" s="109"/>
    </row>
    <row r="57" spans="1:4" s="36" customFormat="1" ht="14.25" customHeight="1">
      <c r="A57" s="110"/>
      <c r="B57" s="111"/>
      <c r="C57" s="111"/>
      <c r="D57" s="110"/>
    </row>
    <row r="58" spans="1:4" s="35" customFormat="1" ht="14.25" customHeight="1">
      <c r="A58" s="111"/>
      <c r="B58" s="110"/>
      <c r="C58" s="110"/>
      <c r="D58" s="111"/>
    </row>
    <row r="59" spans="1:4" s="33" customFormat="1" ht="14.25" customHeight="1">
      <c r="A59" s="109"/>
      <c r="B59" s="110"/>
      <c r="C59" s="110"/>
      <c r="D59" s="109"/>
    </row>
    <row r="60" spans="1:4" s="35" customFormat="1" ht="14.25" customHeight="1">
      <c r="A60" s="111"/>
      <c r="B60" s="111"/>
      <c r="C60" s="111"/>
      <c r="D60" s="111"/>
    </row>
    <row r="61" spans="1:4" s="33" customFormat="1" ht="14.25" customHeight="1">
      <c r="A61" s="109"/>
      <c r="B61" s="111"/>
      <c r="C61" s="111"/>
      <c r="D61" s="109"/>
    </row>
    <row r="62" spans="1:4" s="33" customFormat="1" ht="14.25" customHeight="1">
      <c r="A62" s="109"/>
      <c r="B62" s="110"/>
      <c r="C62" s="110"/>
      <c r="D62" s="109"/>
    </row>
    <row r="63" spans="1:4">
      <c r="A63" s="108"/>
      <c r="B63" s="111"/>
      <c r="C63" s="111"/>
      <c r="D63" s="108"/>
    </row>
    <row r="72" spans="1:4" s="35" customFormat="1" ht="12.75" customHeight="1">
      <c r="A72" s="34"/>
      <c r="B72" s="34"/>
      <c r="C72" s="107"/>
      <c r="D72" s="34"/>
    </row>
  </sheetData>
  <mergeCells count="2">
    <mergeCell ref="A4:D4"/>
    <mergeCell ref="A5:D5"/>
  </mergeCells>
  <phoneticPr fontId="4" type="noConversion"/>
  <printOptions horizontalCentered="1"/>
  <pageMargins left="0.98425196850393704" right="0.98425196850393704" top="0.78740157480314965" bottom="0.78740157480314965" header="0.39370078740157483" footer="0.3937007874015748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S27"/>
  <sheetViews>
    <sheetView view="pageBreakPreview" zoomScaleNormal="100" zoomScaleSheetLayoutView="100" workbookViewId="0">
      <selection activeCell="Q20" sqref="Q20"/>
    </sheetView>
  </sheetViews>
  <sheetFormatPr defaultRowHeight="14.25"/>
  <cols>
    <col min="1" max="1" width="11.875" style="61" customWidth="1"/>
    <col min="2" max="2" width="5.875" style="61" customWidth="1"/>
    <col min="3" max="3" width="8" style="61" customWidth="1"/>
    <col min="4" max="4" width="8.5" style="61" customWidth="1"/>
    <col min="5" max="5" width="4.625" style="61" customWidth="1"/>
    <col min="6" max="6" width="8.625" style="61" customWidth="1"/>
    <col min="7" max="7" width="8.25" style="61" customWidth="1"/>
    <col min="8" max="8" width="8.625" style="61" customWidth="1"/>
    <col min="9" max="10" width="7.5" style="61" customWidth="1"/>
    <col min="11" max="11" width="8.375" style="61" customWidth="1"/>
    <col min="12" max="12" width="4.875" style="61" customWidth="1"/>
    <col min="13" max="13" width="8.75" style="61" customWidth="1"/>
    <col min="14" max="14" width="9.375" style="61" customWidth="1"/>
    <col min="15" max="15" width="9.25" style="61" customWidth="1"/>
    <col min="16" max="17" width="10.625" style="61" customWidth="1"/>
    <col min="18" max="18" width="8.875" style="61" customWidth="1"/>
    <col min="19" max="19" width="9" style="61" customWidth="1"/>
    <col min="20" max="16384" width="9" style="61"/>
  </cols>
  <sheetData>
    <row r="1" spans="1:19" ht="11.25" customHeight="1">
      <c r="A1" s="39"/>
      <c r="B1" s="19"/>
      <c r="C1" s="19"/>
      <c r="D1" s="19"/>
      <c r="E1" s="19"/>
      <c r="F1" s="19"/>
      <c r="G1" s="24"/>
      <c r="H1" s="24"/>
      <c r="I1" s="24"/>
    </row>
    <row r="2" spans="1:19" ht="14.25" customHeight="1">
      <c r="A2" s="163" t="s">
        <v>739</v>
      </c>
      <c r="B2" s="163"/>
      <c r="C2" s="19"/>
      <c r="D2" s="19"/>
      <c r="E2" s="19"/>
      <c r="F2" s="19"/>
      <c r="G2" s="163"/>
      <c r="S2" s="149" t="s">
        <v>818</v>
      </c>
    </row>
    <row r="3" spans="1:19" ht="14.25" customHeight="1">
      <c r="A3" s="163"/>
      <c r="B3" s="163"/>
      <c r="C3" s="19"/>
      <c r="D3" s="19"/>
      <c r="E3" s="19"/>
      <c r="F3" s="19"/>
      <c r="G3" s="24"/>
      <c r="H3" s="24"/>
      <c r="I3" s="24"/>
    </row>
    <row r="4" spans="1:19" ht="22.5" customHeight="1">
      <c r="A4" s="883" t="s">
        <v>440</v>
      </c>
      <c r="B4" s="883"/>
      <c r="C4" s="883"/>
      <c r="D4" s="883"/>
      <c r="E4" s="883"/>
      <c r="F4" s="883"/>
      <c r="G4" s="883"/>
      <c r="H4" s="883"/>
      <c r="I4" s="883"/>
      <c r="J4" s="883"/>
      <c r="K4" s="999" t="s">
        <v>441</v>
      </c>
      <c r="L4" s="999"/>
      <c r="M4" s="999"/>
      <c r="N4" s="999"/>
      <c r="O4" s="999"/>
      <c r="P4" s="999"/>
      <c r="Q4" s="999"/>
      <c r="R4" s="999"/>
      <c r="S4" s="999"/>
    </row>
    <row r="5" spans="1:19" s="432" customFormat="1" ht="22.5" customHeight="1">
      <c r="A5" s="883"/>
      <c r="B5" s="883"/>
      <c r="C5" s="883"/>
      <c r="D5" s="883"/>
      <c r="E5" s="883"/>
      <c r="F5" s="883"/>
      <c r="G5" s="883"/>
      <c r="H5" s="883"/>
      <c r="I5" s="883"/>
      <c r="J5" s="883"/>
      <c r="K5" s="999"/>
      <c r="L5" s="999"/>
      <c r="M5" s="999"/>
      <c r="N5" s="999"/>
      <c r="O5" s="999"/>
      <c r="P5" s="999"/>
      <c r="Q5" s="999"/>
      <c r="R5" s="999"/>
      <c r="S5" s="999"/>
    </row>
    <row r="6" spans="1:19" s="432" customFormat="1" ht="12.75" customHeight="1">
      <c r="A6" s="883"/>
      <c r="B6" s="883"/>
      <c r="C6" s="883"/>
      <c r="D6" s="883"/>
      <c r="E6" s="883"/>
      <c r="F6" s="883"/>
      <c r="G6" s="883"/>
      <c r="H6" s="883"/>
      <c r="I6" s="152"/>
    </row>
    <row r="7" spans="1:19" s="185" customFormat="1" ht="14.25" customHeight="1" thickBot="1">
      <c r="A7" s="165" t="s">
        <v>26</v>
      </c>
      <c r="B7" s="165"/>
      <c r="C7" s="39"/>
      <c r="D7" s="39"/>
      <c r="E7" s="39"/>
      <c r="F7" s="39"/>
      <c r="G7" s="161"/>
      <c r="H7" s="139"/>
      <c r="I7" s="139"/>
      <c r="S7" s="300" t="s">
        <v>410</v>
      </c>
    </row>
    <row r="8" spans="1:19" ht="24" customHeight="1">
      <c r="A8" s="884" t="s">
        <v>320</v>
      </c>
      <c r="B8" s="934" t="s">
        <v>212</v>
      </c>
      <c r="C8" s="896" t="s">
        <v>27</v>
      </c>
      <c r="D8" s="896" t="s">
        <v>28</v>
      </c>
      <c r="E8" s="886" t="s">
        <v>240</v>
      </c>
      <c r="F8" s="887"/>
      <c r="G8" s="887"/>
      <c r="H8" s="906"/>
      <c r="I8" s="934" t="s">
        <v>32</v>
      </c>
      <c r="J8" s="893" t="s">
        <v>29</v>
      </c>
      <c r="K8" s="934" t="s">
        <v>30</v>
      </c>
      <c r="L8" s="886" t="s">
        <v>241</v>
      </c>
      <c r="M8" s="889"/>
      <c r="N8" s="889"/>
      <c r="O8" s="889"/>
      <c r="P8" s="889"/>
      <c r="Q8" s="889"/>
      <c r="R8" s="890"/>
      <c r="S8" s="893" t="s">
        <v>413</v>
      </c>
    </row>
    <row r="9" spans="1:19" ht="47.25" customHeight="1">
      <c r="A9" s="908"/>
      <c r="B9" s="932"/>
      <c r="C9" s="930"/>
      <c r="D9" s="930"/>
      <c r="E9" s="930"/>
      <c r="F9" s="907" t="s">
        <v>31</v>
      </c>
      <c r="G9" s="907" t="s">
        <v>33</v>
      </c>
      <c r="H9" s="907" t="s">
        <v>34</v>
      </c>
      <c r="I9" s="932"/>
      <c r="J9" s="979"/>
      <c r="K9" s="932"/>
      <c r="L9" s="930"/>
      <c r="M9" s="907" t="s">
        <v>35</v>
      </c>
      <c r="N9" s="904" t="s">
        <v>36</v>
      </c>
      <c r="O9" s="907" t="s">
        <v>37</v>
      </c>
      <c r="P9" s="907" t="s">
        <v>411</v>
      </c>
      <c r="Q9" s="904" t="s">
        <v>412</v>
      </c>
      <c r="R9" s="907" t="s">
        <v>273</v>
      </c>
      <c r="S9" s="919"/>
    </row>
    <row r="10" spans="1:19" ht="36" customHeight="1">
      <c r="A10" s="895"/>
      <c r="B10" s="910"/>
      <c r="C10" s="897"/>
      <c r="D10" s="897"/>
      <c r="E10" s="973"/>
      <c r="F10" s="897"/>
      <c r="G10" s="897"/>
      <c r="H10" s="897"/>
      <c r="I10" s="910"/>
      <c r="J10" s="936"/>
      <c r="K10" s="910"/>
      <c r="L10" s="973"/>
      <c r="M10" s="897"/>
      <c r="N10" s="894"/>
      <c r="O10" s="897"/>
      <c r="P10" s="897"/>
      <c r="Q10" s="894"/>
      <c r="R10" s="897"/>
      <c r="S10" s="921"/>
    </row>
    <row r="11" spans="1:19" ht="30" customHeight="1">
      <c r="A11" s="807" t="s">
        <v>644</v>
      </c>
      <c r="B11" s="158">
        <v>63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1</v>
      </c>
      <c r="J11" s="158">
        <v>0</v>
      </c>
      <c r="K11" s="158">
        <v>0</v>
      </c>
      <c r="L11" s="158">
        <v>51</v>
      </c>
      <c r="M11" s="158">
        <v>38</v>
      </c>
      <c r="N11" s="158">
        <v>0</v>
      </c>
      <c r="O11" s="158">
        <v>11</v>
      </c>
      <c r="P11" s="158">
        <v>0</v>
      </c>
      <c r="Q11" s="158">
        <v>0</v>
      </c>
      <c r="R11" s="158">
        <v>2</v>
      </c>
      <c r="S11" s="158">
        <v>11</v>
      </c>
    </row>
    <row r="12" spans="1:19" ht="30" customHeight="1">
      <c r="A12" s="807" t="s">
        <v>642</v>
      </c>
      <c r="B12" s="158">
        <v>64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1</v>
      </c>
      <c r="J12" s="158">
        <v>0</v>
      </c>
      <c r="K12" s="158">
        <v>0</v>
      </c>
      <c r="L12" s="158">
        <v>51</v>
      </c>
      <c r="M12" s="158">
        <v>37</v>
      </c>
      <c r="N12" s="158">
        <v>0</v>
      </c>
      <c r="O12" s="158">
        <v>12</v>
      </c>
      <c r="P12" s="158">
        <v>0</v>
      </c>
      <c r="Q12" s="158">
        <v>0</v>
      </c>
      <c r="R12" s="158">
        <v>2</v>
      </c>
      <c r="S12" s="158">
        <v>12</v>
      </c>
    </row>
    <row r="13" spans="1:19" ht="30" customHeight="1">
      <c r="A13" s="807" t="s">
        <v>641</v>
      </c>
      <c r="B13" s="158">
        <v>71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1</v>
      </c>
      <c r="J13" s="158">
        <v>0</v>
      </c>
      <c r="K13" s="158">
        <v>0</v>
      </c>
      <c r="L13" s="158">
        <v>55</v>
      </c>
      <c r="M13" s="158">
        <v>37</v>
      </c>
      <c r="N13" s="158">
        <v>0</v>
      </c>
      <c r="O13" s="158">
        <v>12</v>
      </c>
      <c r="P13" s="158">
        <v>1</v>
      </c>
      <c r="Q13" s="158">
        <v>0</v>
      </c>
      <c r="R13" s="158">
        <v>5</v>
      </c>
      <c r="S13" s="158">
        <v>15</v>
      </c>
    </row>
    <row r="14" spans="1:19" s="72" customFormat="1" ht="30" customHeight="1">
      <c r="A14" s="154" t="s">
        <v>677</v>
      </c>
      <c r="B14" s="158">
        <v>59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8">
        <v>1</v>
      </c>
      <c r="J14" s="158">
        <v>0</v>
      </c>
      <c r="K14" s="158">
        <v>0</v>
      </c>
      <c r="L14" s="158">
        <v>43</v>
      </c>
      <c r="M14" s="158">
        <v>35</v>
      </c>
      <c r="N14" s="158">
        <v>0</v>
      </c>
      <c r="O14" s="158">
        <v>2</v>
      </c>
      <c r="P14" s="158">
        <v>1</v>
      </c>
      <c r="Q14" s="158">
        <v>0</v>
      </c>
      <c r="R14" s="158">
        <v>5</v>
      </c>
      <c r="S14" s="158">
        <v>15</v>
      </c>
    </row>
    <row r="15" spans="1:19" s="565" customFormat="1" ht="30" customHeight="1">
      <c r="A15" s="563" t="s">
        <v>819</v>
      </c>
      <c r="B15" s="564">
        <f>IF(SUM(B17:B25)=SUM(C15:E15,I15:L15,S15),SUM(B17:B25),"ERR")</f>
        <v>72</v>
      </c>
      <c r="C15" s="564">
        <f>SUM(C17:C25)</f>
        <v>0</v>
      </c>
      <c r="D15" s="564">
        <f>SUM(D17:D25)</f>
        <v>0</v>
      </c>
      <c r="E15" s="564">
        <f>IF(SUM(E17:E25)=SUM(F15:H15),SUM(E17:E25),"ERR")</f>
        <v>0</v>
      </c>
      <c r="F15" s="564">
        <f t="shared" ref="F15:K15" si="0">SUM(F17:F25)</f>
        <v>0</v>
      </c>
      <c r="G15" s="564">
        <f t="shared" si="0"/>
        <v>0</v>
      </c>
      <c r="H15" s="564">
        <f t="shared" si="0"/>
        <v>0</v>
      </c>
      <c r="I15" s="564">
        <f t="shared" si="0"/>
        <v>2</v>
      </c>
      <c r="J15" s="564">
        <f t="shared" si="0"/>
        <v>0</v>
      </c>
      <c r="K15" s="564">
        <f t="shared" si="0"/>
        <v>0</v>
      </c>
      <c r="L15" s="564">
        <f>IF(SUM(L17:L25)=SUM(M15:R15),SUM(L17:L25),"ERR")</f>
        <v>55</v>
      </c>
      <c r="M15" s="564">
        <f>SUM(M17:M25)</f>
        <v>37</v>
      </c>
      <c r="N15" s="564">
        <f t="shared" ref="N15:S15" si="1">SUM(N17:N25)</f>
        <v>0</v>
      </c>
      <c r="O15" s="564">
        <f t="shared" si="1"/>
        <v>12</v>
      </c>
      <c r="P15" s="564">
        <f t="shared" si="1"/>
        <v>1</v>
      </c>
      <c r="Q15" s="564">
        <f t="shared" si="1"/>
        <v>0</v>
      </c>
      <c r="R15" s="564">
        <f t="shared" si="1"/>
        <v>5</v>
      </c>
      <c r="S15" s="564">
        <f t="shared" si="1"/>
        <v>15</v>
      </c>
    </row>
    <row r="16" spans="1:19" s="621" customFormat="1" ht="30" customHeight="1">
      <c r="A16" s="618"/>
      <c r="B16" s="619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</row>
    <row r="17" spans="1:19" ht="32.65" customHeight="1">
      <c r="A17" s="166" t="s">
        <v>143</v>
      </c>
      <c r="B17" s="503">
        <f>SUM(C17:E17,I17:L17,S17)</f>
        <v>22</v>
      </c>
      <c r="C17" s="221">
        <v>0</v>
      </c>
      <c r="D17" s="221">
        <v>0</v>
      </c>
      <c r="E17" s="503">
        <f>SUM(F17:H17)</f>
        <v>0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503">
        <f t="shared" ref="L17:L25" si="2">SUM(M17:R17)</f>
        <v>12</v>
      </c>
      <c r="M17" s="221">
        <v>7</v>
      </c>
      <c r="N17" s="221">
        <v>0</v>
      </c>
      <c r="O17" s="221">
        <v>4</v>
      </c>
      <c r="P17" s="221">
        <v>0</v>
      </c>
      <c r="Q17" s="221">
        <v>0</v>
      </c>
      <c r="R17" s="221">
        <v>1</v>
      </c>
      <c r="S17" s="221">
        <v>10</v>
      </c>
    </row>
    <row r="18" spans="1:19" ht="32.65" customHeight="1">
      <c r="A18" s="166" t="s">
        <v>144</v>
      </c>
      <c r="B18" s="503">
        <f t="shared" ref="B18:B25" si="3">SUM(C18:E18,I18:L18,S18)</f>
        <v>10</v>
      </c>
      <c r="C18" s="221">
        <v>0</v>
      </c>
      <c r="D18" s="221">
        <v>0</v>
      </c>
      <c r="E18" s="503">
        <f t="shared" ref="E18:E25" si="4">SUM(F18:H18)</f>
        <v>0</v>
      </c>
      <c r="F18" s="221">
        <v>0</v>
      </c>
      <c r="G18" s="221">
        <v>0</v>
      </c>
      <c r="H18" s="221">
        <v>0</v>
      </c>
      <c r="I18" s="221">
        <v>1</v>
      </c>
      <c r="J18" s="221">
        <v>0</v>
      </c>
      <c r="K18" s="221">
        <v>0</v>
      </c>
      <c r="L18" s="503">
        <f t="shared" si="2"/>
        <v>7</v>
      </c>
      <c r="M18" s="221">
        <v>4</v>
      </c>
      <c r="N18" s="221">
        <v>0</v>
      </c>
      <c r="O18" s="221">
        <v>1</v>
      </c>
      <c r="P18" s="221">
        <v>1</v>
      </c>
      <c r="Q18" s="221">
        <v>0</v>
      </c>
      <c r="R18" s="221">
        <v>1</v>
      </c>
      <c r="S18" s="221">
        <v>2</v>
      </c>
    </row>
    <row r="19" spans="1:19" ht="32.65" customHeight="1">
      <c r="A19" s="166" t="s">
        <v>145</v>
      </c>
      <c r="B19" s="503">
        <f t="shared" si="3"/>
        <v>4</v>
      </c>
      <c r="C19" s="221">
        <v>0</v>
      </c>
      <c r="D19" s="221">
        <v>0</v>
      </c>
      <c r="E19" s="503">
        <f t="shared" si="4"/>
        <v>0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503">
        <f t="shared" si="2"/>
        <v>3</v>
      </c>
      <c r="M19" s="221">
        <v>3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1</v>
      </c>
    </row>
    <row r="20" spans="1:19" ht="32.65" customHeight="1">
      <c r="A20" s="166" t="s">
        <v>146</v>
      </c>
      <c r="B20" s="503">
        <f t="shared" si="3"/>
        <v>0</v>
      </c>
      <c r="C20" s="221">
        <v>0</v>
      </c>
      <c r="D20" s="221">
        <v>0</v>
      </c>
      <c r="E20" s="503">
        <f t="shared" si="4"/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503">
        <f t="shared" si="2"/>
        <v>0</v>
      </c>
      <c r="M20" s="221" t="s">
        <v>868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</row>
    <row r="21" spans="1:19" ht="32.65" customHeight="1">
      <c r="A21" s="166" t="s">
        <v>147</v>
      </c>
      <c r="B21" s="503">
        <f t="shared" si="3"/>
        <v>2</v>
      </c>
      <c r="C21" s="221">
        <v>0</v>
      </c>
      <c r="D21" s="221">
        <v>0</v>
      </c>
      <c r="E21" s="503">
        <f t="shared" si="4"/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503">
        <f t="shared" si="2"/>
        <v>2</v>
      </c>
      <c r="M21" s="221">
        <v>1</v>
      </c>
      <c r="N21" s="221">
        <v>0</v>
      </c>
      <c r="O21" s="221">
        <v>0</v>
      </c>
      <c r="P21" s="221">
        <v>0</v>
      </c>
      <c r="Q21" s="221">
        <v>0</v>
      </c>
      <c r="R21" s="221">
        <v>1</v>
      </c>
      <c r="S21" s="221">
        <v>0</v>
      </c>
    </row>
    <row r="22" spans="1:19" ht="32.65" customHeight="1">
      <c r="A22" s="166" t="s">
        <v>148</v>
      </c>
      <c r="B22" s="503">
        <f t="shared" si="3"/>
        <v>3</v>
      </c>
      <c r="C22" s="221">
        <v>0</v>
      </c>
      <c r="D22" s="221">
        <v>0</v>
      </c>
      <c r="E22" s="503">
        <f t="shared" si="4"/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1">
        <v>0</v>
      </c>
      <c r="L22" s="503">
        <f t="shared" si="2"/>
        <v>3</v>
      </c>
      <c r="M22" s="221">
        <v>2</v>
      </c>
      <c r="N22" s="221">
        <v>0</v>
      </c>
      <c r="O22" s="221">
        <v>0</v>
      </c>
      <c r="P22" s="221">
        <v>0</v>
      </c>
      <c r="Q22" s="221">
        <v>0</v>
      </c>
      <c r="R22" s="221">
        <v>1</v>
      </c>
      <c r="S22" s="221">
        <v>0</v>
      </c>
    </row>
    <row r="23" spans="1:19" ht="32.65" customHeight="1">
      <c r="A23" s="166" t="s">
        <v>149</v>
      </c>
      <c r="B23" s="503">
        <f t="shared" si="3"/>
        <v>29</v>
      </c>
      <c r="C23" s="221">
        <v>0</v>
      </c>
      <c r="D23" s="221">
        <v>0</v>
      </c>
      <c r="E23" s="503">
        <f t="shared" si="4"/>
        <v>0</v>
      </c>
      <c r="F23" s="221">
        <v>0</v>
      </c>
      <c r="G23" s="221">
        <v>0</v>
      </c>
      <c r="H23" s="221">
        <v>0</v>
      </c>
      <c r="I23" s="221">
        <v>1</v>
      </c>
      <c r="J23" s="221">
        <v>0</v>
      </c>
      <c r="K23" s="221">
        <v>0</v>
      </c>
      <c r="L23" s="503">
        <f t="shared" si="2"/>
        <v>26</v>
      </c>
      <c r="M23" s="221">
        <v>18</v>
      </c>
      <c r="N23" s="221">
        <v>0</v>
      </c>
      <c r="O23" s="560">
        <v>7</v>
      </c>
      <c r="P23" s="221">
        <v>0</v>
      </c>
      <c r="Q23" s="221">
        <v>0</v>
      </c>
      <c r="R23" s="221">
        <v>1</v>
      </c>
      <c r="S23" s="560">
        <v>2</v>
      </c>
    </row>
    <row r="24" spans="1:19" ht="32.65" customHeight="1">
      <c r="A24" s="166" t="s">
        <v>150</v>
      </c>
      <c r="B24" s="503">
        <f t="shared" si="3"/>
        <v>2</v>
      </c>
      <c r="C24" s="221">
        <v>0</v>
      </c>
      <c r="D24" s="221">
        <v>0</v>
      </c>
      <c r="E24" s="503">
        <f t="shared" si="4"/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503">
        <f t="shared" si="2"/>
        <v>2</v>
      </c>
      <c r="M24" s="221">
        <v>2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</row>
    <row r="25" spans="1:19" ht="32.65" customHeight="1" thickBot="1">
      <c r="A25" s="167" t="s">
        <v>151</v>
      </c>
      <c r="B25" s="688">
        <f t="shared" si="3"/>
        <v>0</v>
      </c>
      <c r="C25" s="559">
        <v>0</v>
      </c>
      <c r="D25" s="559">
        <v>0</v>
      </c>
      <c r="E25" s="504">
        <f t="shared" si="4"/>
        <v>0</v>
      </c>
      <c r="F25" s="559">
        <v>0</v>
      </c>
      <c r="G25" s="559">
        <v>0</v>
      </c>
      <c r="H25" s="559">
        <v>0</v>
      </c>
      <c r="I25" s="559">
        <v>0</v>
      </c>
      <c r="J25" s="559">
        <v>0</v>
      </c>
      <c r="K25" s="559">
        <v>0</v>
      </c>
      <c r="L25" s="504">
        <f t="shared" si="2"/>
        <v>0</v>
      </c>
      <c r="M25" s="559" t="s">
        <v>871</v>
      </c>
      <c r="N25" s="559">
        <v>0</v>
      </c>
      <c r="O25" s="559">
        <v>0</v>
      </c>
      <c r="P25" s="559">
        <v>0</v>
      </c>
      <c r="Q25" s="559">
        <v>0</v>
      </c>
      <c r="R25" s="559">
        <v>0</v>
      </c>
      <c r="S25" s="559">
        <v>0</v>
      </c>
    </row>
    <row r="26" spans="1:19">
      <c r="A26" s="165"/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140" t="s">
        <v>623</v>
      </c>
    </row>
    <row r="27" spans="1:19">
      <c r="A27" s="165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</row>
  </sheetData>
  <mergeCells count="24">
    <mergeCell ref="A8:A10"/>
    <mergeCell ref="M9:M10"/>
    <mergeCell ref="J8:J10"/>
    <mergeCell ref="H9:H10"/>
    <mergeCell ref="L8:R8"/>
    <mergeCell ref="L9:L10"/>
    <mergeCell ref="R9:R10"/>
    <mergeCell ref="O9:O10"/>
    <mergeCell ref="K4:S5"/>
    <mergeCell ref="A4:J5"/>
    <mergeCell ref="D8:D10"/>
    <mergeCell ref="E8:H8"/>
    <mergeCell ref="I8:I10"/>
    <mergeCell ref="P9:P10"/>
    <mergeCell ref="K8:K10"/>
    <mergeCell ref="B8:B10"/>
    <mergeCell ref="C8:C10"/>
    <mergeCell ref="G9:G10"/>
    <mergeCell ref="S8:S10"/>
    <mergeCell ref="Q9:Q10"/>
    <mergeCell ref="N9:N10"/>
    <mergeCell ref="E9:E10"/>
    <mergeCell ref="F9:F10"/>
    <mergeCell ref="A6:H6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N81"/>
  <sheetViews>
    <sheetView view="pageBreakPreview" zoomScaleNormal="100" zoomScaleSheetLayoutView="100" workbookViewId="0">
      <selection activeCell="G24" sqref="G24"/>
    </sheetView>
  </sheetViews>
  <sheetFormatPr defaultRowHeight="14.25"/>
  <cols>
    <col min="1" max="1" width="9.125" style="27" customWidth="1"/>
    <col min="2" max="10" width="7.875" style="27" customWidth="1"/>
    <col min="11" max="16384" width="9" style="27"/>
  </cols>
  <sheetData>
    <row r="1" spans="1:11" s="21" customFormat="1" ht="11.25" customHeight="1"/>
    <row r="2" spans="1:11" s="21" customFormat="1" ht="14.25" customHeight="1">
      <c r="A2" s="163" t="s">
        <v>711</v>
      </c>
    </row>
    <row r="3" spans="1:11" s="21" customFormat="1" ht="14.25" customHeight="1"/>
    <row r="4" spans="1:11" s="21" customFormat="1" ht="22.5" customHeight="1">
      <c r="A4" s="883" t="s">
        <v>442</v>
      </c>
      <c r="B4" s="883"/>
      <c r="C4" s="883"/>
      <c r="D4" s="883"/>
      <c r="E4" s="883"/>
      <c r="F4" s="883"/>
      <c r="G4" s="883"/>
      <c r="H4" s="883"/>
      <c r="I4" s="883"/>
      <c r="J4" s="883"/>
    </row>
    <row r="5" spans="1:11" s="21" customFormat="1" ht="22.5" customHeight="1">
      <c r="A5" s="883" t="s">
        <v>529</v>
      </c>
      <c r="B5" s="883"/>
      <c r="C5" s="883"/>
      <c r="D5" s="883"/>
      <c r="E5" s="883"/>
      <c r="F5" s="883"/>
      <c r="G5" s="883"/>
      <c r="H5" s="883"/>
      <c r="I5" s="883"/>
      <c r="J5" s="883"/>
    </row>
    <row r="6" spans="1:11" s="21" customFormat="1" ht="14.25" customHeight="1"/>
    <row r="7" spans="1:11" ht="14.25" customHeight="1" thickBot="1">
      <c r="A7" s="37" t="s">
        <v>586</v>
      </c>
      <c r="I7" s="37" t="s">
        <v>587</v>
      </c>
    </row>
    <row r="8" spans="1:11" s="70" customFormat="1" ht="20.100000000000001" customHeight="1">
      <c r="A8" s="884" t="s">
        <v>296</v>
      </c>
      <c r="B8" s="1001" t="s">
        <v>666</v>
      </c>
      <c r="C8" s="896" t="s">
        <v>414</v>
      </c>
      <c r="D8" s="896" t="s">
        <v>589</v>
      </c>
      <c r="E8" s="896" t="s">
        <v>588</v>
      </c>
      <c r="F8" s="896" t="s">
        <v>281</v>
      </c>
      <c r="G8" s="896" t="s">
        <v>282</v>
      </c>
      <c r="H8" s="896" t="s">
        <v>283</v>
      </c>
      <c r="I8" s="896" t="s">
        <v>280</v>
      </c>
      <c r="J8" s="886" t="s">
        <v>590</v>
      </c>
    </row>
    <row r="9" spans="1:11" s="70" customFormat="1" ht="31.5" customHeight="1">
      <c r="A9" s="908"/>
      <c r="B9" s="1002"/>
      <c r="C9" s="930"/>
      <c r="D9" s="930"/>
      <c r="E9" s="930"/>
      <c r="F9" s="930"/>
      <c r="G9" s="930"/>
      <c r="H9" s="930"/>
      <c r="I9" s="930"/>
      <c r="J9" s="931"/>
    </row>
    <row r="10" spans="1:11" s="70" customFormat="1" ht="18.95" customHeight="1">
      <c r="A10" s="895"/>
      <c r="B10" s="915"/>
      <c r="C10" s="897"/>
      <c r="D10" s="897"/>
      <c r="E10" s="897"/>
      <c r="F10" s="897"/>
      <c r="G10" s="897"/>
      <c r="H10" s="897"/>
      <c r="I10" s="897"/>
      <c r="J10" s="894"/>
    </row>
    <row r="11" spans="1:11" s="38" customFormat="1" ht="39.6" customHeight="1">
      <c r="A11" s="807" t="s">
        <v>644</v>
      </c>
      <c r="B11" s="359">
        <v>10740</v>
      </c>
      <c r="C11" s="358">
        <v>0</v>
      </c>
      <c r="D11" s="358">
        <v>0</v>
      </c>
      <c r="E11" s="358">
        <v>147123</v>
      </c>
      <c r="F11" s="358">
        <v>60260</v>
      </c>
      <c r="G11" s="358">
        <v>0</v>
      </c>
      <c r="H11" s="360">
        <v>1276</v>
      </c>
      <c r="I11" s="422">
        <v>0</v>
      </c>
      <c r="J11" s="358">
        <v>0</v>
      </c>
    </row>
    <row r="12" spans="1:11" s="38" customFormat="1" ht="39.6" customHeight="1">
      <c r="A12" s="807" t="s">
        <v>642</v>
      </c>
      <c r="B12" s="359">
        <v>8477</v>
      </c>
      <c r="C12" s="358">
        <v>0</v>
      </c>
      <c r="D12" s="358">
        <v>0</v>
      </c>
      <c r="E12" s="358">
        <v>39744</v>
      </c>
      <c r="F12" s="358">
        <v>49147</v>
      </c>
      <c r="G12" s="358">
        <v>0</v>
      </c>
      <c r="H12" s="360">
        <v>1220</v>
      </c>
      <c r="I12" s="422" t="s">
        <v>227</v>
      </c>
      <c r="J12" s="358">
        <v>0</v>
      </c>
    </row>
    <row r="13" spans="1:11" s="38" customFormat="1" ht="39.6" customHeight="1">
      <c r="A13" s="807" t="s">
        <v>641</v>
      </c>
      <c r="B13" s="358">
        <v>16087</v>
      </c>
      <c r="C13" s="358">
        <v>0</v>
      </c>
      <c r="D13" s="358">
        <v>0</v>
      </c>
      <c r="E13" s="358">
        <v>65074</v>
      </c>
      <c r="F13" s="358">
        <v>59829</v>
      </c>
      <c r="G13" s="358">
        <v>0</v>
      </c>
      <c r="H13" s="360">
        <v>152</v>
      </c>
      <c r="I13" s="422" t="s">
        <v>227</v>
      </c>
      <c r="J13" s="358">
        <v>0</v>
      </c>
    </row>
    <row r="14" spans="1:11" s="325" customFormat="1" ht="39.6" customHeight="1">
      <c r="A14" s="154" t="s">
        <v>677</v>
      </c>
      <c r="B14" s="358">
        <v>17534</v>
      </c>
      <c r="C14" s="358">
        <v>0</v>
      </c>
      <c r="D14" s="358">
        <v>0</v>
      </c>
      <c r="E14" s="358">
        <v>55834</v>
      </c>
      <c r="F14" s="358">
        <v>48999</v>
      </c>
      <c r="G14" s="358">
        <v>0</v>
      </c>
      <c r="H14" s="360">
        <v>28</v>
      </c>
      <c r="I14" s="422">
        <v>0</v>
      </c>
      <c r="J14" s="358">
        <v>0</v>
      </c>
      <c r="K14" s="18"/>
    </row>
    <row r="15" spans="1:11" s="589" customFormat="1" ht="39.6" customHeight="1" thickBot="1">
      <c r="A15" s="587" t="s">
        <v>747</v>
      </c>
      <c r="B15" s="708">
        <v>18641</v>
      </c>
      <c r="C15" s="709">
        <v>0</v>
      </c>
      <c r="D15" s="709">
        <v>0</v>
      </c>
      <c r="E15" s="709">
        <v>64322</v>
      </c>
      <c r="F15" s="709">
        <v>55648</v>
      </c>
      <c r="G15" s="709">
        <v>0</v>
      </c>
      <c r="H15" s="647">
        <v>133</v>
      </c>
      <c r="I15" s="709">
        <v>0</v>
      </c>
      <c r="J15" s="709"/>
    </row>
    <row r="16" spans="1:11" ht="33.950000000000003" customHeight="1" thickBot="1">
      <c r="A16" s="323"/>
    </row>
    <row r="17" spans="1:14" s="70" customFormat="1" ht="20.100000000000001" customHeight="1">
      <c r="A17" s="884" t="s">
        <v>296</v>
      </c>
      <c r="B17" s="990" t="s">
        <v>284</v>
      </c>
      <c r="C17" s="991" t="s">
        <v>285</v>
      </c>
      <c r="D17" s="896" t="s">
        <v>213</v>
      </c>
      <c r="E17" s="991"/>
      <c r="F17" s="991" t="s">
        <v>415</v>
      </c>
      <c r="G17" s="991" t="s">
        <v>286</v>
      </c>
      <c r="H17" s="991" t="s">
        <v>416</v>
      </c>
      <c r="I17" s="991" t="s">
        <v>287</v>
      </c>
      <c r="J17" s="978"/>
    </row>
    <row r="18" spans="1:14" s="70" customFormat="1" ht="31.5" customHeight="1">
      <c r="A18" s="908"/>
      <c r="B18" s="923"/>
      <c r="C18" s="925"/>
      <c r="D18" s="364"/>
      <c r="E18" s="949" t="s">
        <v>135</v>
      </c>
      <c r="F18" s="925"/>
      <c r="G18" s="925"/>
      <c r="H18" s="925"/>
      <c r="I18" s="925"/>
      <c r="J18" s="927"/>
      <c r="N18" s="489"/>
    </row>
    <row r="19" spans="1:14" s="70" customFormat="1" ht="18.95" customHeight="1">
      <c r="A19" s="895"/>
      <c r="B19" s="924"/>
      <c r="C19" s="926"/>
      <c r="D19" s="388"/>
      <c r="E19" s="958"/>
      <c r="F19" s="926"/>
      <c r="G19" s="926"/>
      <c r="H19" s="926"/>
      <c r="I19" s="926"/>
      <c r="J19" s="998"/>
    </row>
    <row r="20" spans="1:14" s="38" customFormat="1" ht="39.6" customHeight="1">
      <c r="A20" s="807" t="s">
        <v>644</v>
      </c>
      <c r="B20" s="434">
        <v>0</v>
      </c>
      <c r="C20" s="366">
        <v>0</v>
      </c>
      <c r="D20" s="358">
        <v>26018</v>
      </c>
      <c r="E20" s="808">
        <v>25700</v>
      </c>
      <c r="F20" s="638">
        <v>0</v>
      </c>
      <c r="G20" s="358">
        <v>0</v>
      </c>
      <c r="H20" s="638">
        <v>530</v>
      </c>
      <c r="I20" s="358"/>
      <c r="J20" s="812">
        <v>0</v>
      </c>
    </row>
    <row r="21" spans="1:14" s="38" customFormat="1" ht="39.6" customHeight="1">
      <c r="A21" s="807" t="s">
        <v>642</v>
      </c>
      <c r="B21" s="434">
        <v>0</v>
      </c>
      <c r="C21" s="366" t="s">
        <v>227</v>
      </c>
      <c r="D21" s="422">
        <v>14444</v>
      </c>
      <c r="E21" s="422">
        <v>14111</v>
      </c>
      <c r="F21" s="372">
        <v>150000</v>
      </c>
      <c r="G21" s="422">
        <v>0</v>
      </c>
      <c r="H21" s="372">
        <v>847</v>
      </c>
      <c r="I21" s="358"/>
      <c r="J21" s="372">
        <v>0</v>
      </c>
    </row>
    <row r="22" spans="1:14" s="38" customFormat="1" ht="39.6" customHeight="1">
      <c r="A22" s="807" t="s">
        <v>641</v>
      </c>
      <c r="B22" s="366">
        <v>0</v>
      </c>
      <c r="C22" s="366">
        <v>0</v>
      </c>
      <c r="D22" s="422">
        <v>56218</v>
      </c>
      <c r="E22" s="422">
        <v>28190</v>
      </c>
      <c r="F22" s="372">
        <v>1500</v>
      </c>
      <c r="G22" s="422">
        <v>0</v>
      </c>
      <c r="H22" s="372">
        <v>525000</v>
      </c>
      <c r="I22" s="358"/>
      <c r="J22" s="366">
        <v>0</v>
      </c>
    </row>
    <row r="23" spans="1:14" s="326" customFormat="1" ht="39.6" customHeight="1">
      <c r="A23" s="154" t="s">
        <v>820</v>
      </c>
      <c r="B23" s="366">
        <v>0</v>
      </c>
      <c r="C23" s="366">
        <v>0</v>
      </c>
      <c r="D23" s="422">
        <v>38554</v>
      </c>
      <c r="E23" s="422">
        <v>11500</v>
      </c>
      <c r="F23" s="372">
        <v>3500</v>
      </c>
      <c r="G23" s="422">
        <v>0</v>
      </c>
      <c r="H23" s="372">
        <v>18814</v>
      </c>
      <c r="I23" s="358"/>
      <c r="J23" s="366">
        <v>0</v>
      </c>
    </row>
    <row r="24" spans="1:14" s="589" customFormat="1" ht="39.6" customHeight="1" thickBot="1">
      <c r="A24" s="587" t="s">
        <v>821</v>
      </c>
      <c r="B24" s="708">
        <v>0</v>
      </c>
      <c r="C24" s="646">
        <v>0</v>
      </c>
      <c r="D24" s="710">
        <v>32450</v>
      </c>
      <c r="E24" s="710">
        <v>32394</v>
      </c>
      <c r="F24" s="711">
        <v>3300</v>
      </c>
      <c r="G24" s="710">
        <v>0</v>
      </c>
      <c r="H24" s="711">
        <v>32211</v>
      </c>
      <c r="I24" s="710"/>
      <c r="J24" s="646">
        <v>0</v>
      </c>
    </row>
    <row r="25" spans="1:14" s="4" customFormat="1" ht="17.25" customHeight="1">
      <c r="A25" s="1000"/>
      <c r="B25" s="1000"/>
      <c r="C25" s="1000"/>
      <c r="D25" s="1000"/>
      <c r="E25" s="1000"/>
      <c r="F25" s="1000"/>
      <c r="G25" s="39"/>
      <c r="H25" s="42"/>
      <c r="J25" s="361" t="s">
        <v>501</v>
      </c>
    </row>
    <row r="26" spans="1:14" s="21" customFormat="1"/>
    <row r="27" spans="1:14" s="21" customFormat="1"/>
    <row r="28" spans="1:14" s="21" customFormat="1"/>
    <row r="29" spans="1:14" s="21" customFormat="1"/>
    <row r="30" spans="1:14" s="21" customFormat="1"/>
    <row r="31" spans="1:14" s="21" customFormat="1"/>
    <row r="32" spans="1:14" s="21" customFormat="1"/>
    <row r="33" s="21" customFormat="1"/>
    <row r="34" s="21" customFormat="1"/>
    <row r="35" s="21" customFormat="1"/>
    <row r="36" s="21" customFormat="1"/>
    <row r="37" s="21" customFormat="1"/>
    <row r="38" s="21" customFormat="1"/>
    <row r="39" s="71" customFormat="1"/>
    <row r="40" s="71" customFormat="1"/>
    <row r="41" s="71" customFormat="1"/>
    <row r="42" s="71" customFormat="1"/>
    <row r="43" s="71" customFormat="1"/>
    <row r="44" s="71" customFormat="1"/>
    <row r="45" s="71" customFormat="1"/>
    <row r="46" s="71" customFormat="1"/>
    <row r="47" s="71" customFormat="1"/>
    <row r="48" s="71" customFormat="1"/>
    <row r="49" s="71" customFormat="1"/>
    <row r="50" s="71" customFormat="1"/>
    <row r="51" s="71" customFormat="1"/>
    <row r="52" s="71" customFormat="1"/>
    <row r="53" s="71" customFormat="1"/>
    <row r="54" s="71" customFormat="1"/>
    <row r="55" s="71" customFormat="1"/>
    <row r="56" s="71" customFormat="1"/>
    <row r="57" s="71" customFormat="1"/>
    <row r="58" s="71" customFormat="1"/>
    <row r="59" s="71" customFormat="1"/>
    <row r="60" s="71" customFormat="1"/>
    <row r="61" s="71" customFormat="1"/>
    <row r="62" s="71" customFormat="1"/>
    <row r="63" s="71" customFormat="1"/>
    <row r="64" s="71" customFormat="1"/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  <row r="78" s="71" customFormat="1"/>
    <row r="79" s="71" customFormat="1"/>
    <row r="80" s="71" customFormat="1"/>
    <row r="81" s="71" customFormat="1"/>
  </sheetData>
  <mergeCells count="22">
    <mergeCell ref="A17:A19"/>
    <mergeCell ref="A8:A10"/>
    <mergeCell ref="F8:F10"/>
    <mergeCell ref="E8:E10"/>
    <mergeCell ref="A25:F25"/>
    <mergeCell ref="B17:B19"/>
    <mergeCell ref="D8:D10"/>
    <mergeCell ref="C8:C10"/>
    <mergeCell ref="B8:B10"/>
    <mergeCell ref="I17:J19"/>
    <mergeCell ref="H17:H19"/>
    <mergeCell ref="G17:G19"/>
    <mergeCell ref="F17:F19"/>
    <mergeCell ref="C17:C19"/>
    <mergeCell ref="E18:E19"/>
    <mergeCell ref="D17:E17"/>
    <mergeCell ref="A4:J4"/>
    <mergeCell ref="A5:J5"/>
    <mergeCell ref="J8:J10"/>
    <mergeCell ref="I8:I10"/>
    <mergeCell ref="H8:H10"/>
    <mergeCell ref="G8:G10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G22"/>
  <sheetViews>
    <sheetView view="pageBreakPreview" zoomScaleNormal="100" zoomScaleSheetLayoutView="100" workbookViewId="0">
      <selection activeCell="F20" sqref="F20"/>
    </sheetView>
  </sheetViews>
  <sheetFormatPr defaultRowHeight="14.25"/>
  <cols>
    <col min="1" max="1" width="12.625" style="23" customWidth="1"/>
    <col min="2" max="2" width="14" style="23" customWidth="1"/>
    <col min="3" max="6" width="13.375" style="23" customWidth="1"/>
    <col min="7" max="7" width="9" style="40"/>
    <col min="8" max="16384" width="9" style="23"/>
  </cols>
  <sheetData>
    <row r="1" spans="1:7" ht="11.25" customHeight="1"/>
    <row r="2" spans="1:7" ht="14.25" customHeight="1">
      <c r="F2" s="149" t="s">
        <v>740</v>
      </c>
    </row>
    <row r="3" spans="1:7" ht="14.25" customHeight="1"/>
    <row r="4" spans="1:7" ht="45" customHeight="1">
      <c r="A4" s="911" t="s">
        <v>530</v>
      </c>
      <c r="B4" s="883"/>
      <c r="C4" s="883"/>
      <c r="D4" s="883"/>
      <c r="E4" s="883"/>
      <c r="F4" s="883"/>
    </row>
    <row r="5" spans="1:7" ht="14.25" customHeight="1"/>
    <row r="6" spans="1:7" s="4" customFormat="1" ht="14.25" customHeight="1" thickBot="1">
      <c r="A6" s="16" t="s">
        <v>39</v>
      </c>
      <c r="F6" s="139" t="s">
        <v>173</v>
      </c>
      <c r="G6" s="43"/>
    </row>
    <row r="7" spans="1:7" s="68" customFormat="1" ht="30" customHeight="1">
      <c r="A7" s="884" t="s">
        <v>294</v>
      </c>
      <c r="B7" s="888" t="s">
        <v>489</v>
      </c>
      <c r="C7" s="893"/>
      <c r="D7" s="893"/>
      <c r="E7" s="934"/>
      <c r="F7" s="455" t="s">
        <v>486</v>
      </c>
      <c r="G7" s="67"/>
    </row>
    <row r="8" spans="1:7" s="68" customFormat="1" ht="60" customHeight="1">
      <c r="A8" s="895"/>
      <c r="B8" s="456"/>
      <c r="C8" s="199" t="s">
        <v>215</v>
      </c>
      <c r="D8" s="235" t="s">
        <v>216</v>
      </c>
      <c r="E8" s="199" t="s">
        <v>487</v>
      </c>
      <c r="F8" s="458"/>
      <c r="G8" s="67"/>
    </row>
    <row r="9" spans="1:7" ht="35.1" customHeight="1">
      <c r="A9" s="807" t="s">
        <v>673</v>
      </c>
      <c r="B9" s="679">
        <v>113</v>
      </c>
      <c r="C9" s="678">
        <v>113</v>
      </c>
      <c r="D9" s="678">
        <v>0</v>
      </c>
      <c r="E9" s="678">
        <v>0</v>
      </c>
      <c r="F9" s="678">
        <v>70</v>
      </c>
    </row>
    <row r="10" spans="1:7" ht="35.1" customHeight="1">
      <c r="A10" s="807" t="s">
        <v>674</v>
      </c>
      <c r="B10" s="679">
        <v>109</v>
      </c>
      <c r="C10" s="678">
        <v>109</v>
      </c>
      <c r="D10" s="678">
        <v>0</v>
      </c>
      <c r="E10" s="678">
        <v>0</v>
      </c>
      <c r="F10" s="678">
        <v>68</v>
      </c>
    </row>
    <row r="11" spans="1:7" ht="35.1" customHeight="1">
      <c r="A11" s="807" t="s">
        <v>638</v>
      </c>
      <c r="B11" s="678">
        <v>304</v>
      </c>
      <c r="C11" s="678">
        <v>304</v>
      </c>
      <c r="D11" s="678">
        <v>0</v>
      </c>
      <c r="E11" s="678">
        <v>0</v>
      </c>
      <c r="F11" s="678">
        <v>62</v>
      </c>
    </row>
    <row r="12" spans="1:7" s="326" customFormat="1" ht="35.1" customHeight="1">
      <c r="A12" s="154" t="s">
        <v>822</v>
      </c>
      <c r="B12" s="678">
        <v>356</v>
      </c>
      <c r="C12" s="678">
        <v>356</v>
      </c>
      <c r="D12" s="678">
        <v>0</v>
      </c>
      <c r="E12" s="678">
        <v>0</v>
      </c>
      <c r="F12" s="678">
        <v>53</v>
      </c>
      <c r="G12" s="333"/>
    </row>
    <row r="13" spans="1:7" s="589" customFormat="1" ht="35.1" customHeight="1" thickBot="1">
      <c r="A13" s="155" t="s">
        <v>747</v>
      </c>
      <c r="B13" s="743">
        <f>SUM(C13:E13)</f>
        <v>146</v>
      </c>
      <c r="C13" s="725">
        <v>146</v>
      </c>
      <c r="D13" s="725">
        <v>0</v>
      </c>
      <c r="E13" s="725">
        <v>0</v>
      </c>
      <c r="F13" s="726">
        <f>SUM(B21:D21)</f>
        <v>45</v>
      </c>
      <c r="G13" s="588"/>
    </row>
    <row r="14" spans="1:7" ht="50.25" customHeight="1" thickBot="1">
      <c r="A14" s="40"/>
      <c r="B14" s="678"/>
      <c r="C14" s="40"/>
      <c r="D14" s="40"/>
      <c r="E14" s="40"/>
      <c r="F14" s="40"/>
    </row>
    <row r="15" spans="1:7" ht="30" customHeight="1">
      <c r="A15" s="884" t="s">
        <v>296</v>
      </c>
      <c r="B15" s="1003" t="s">
        <v>488</v>
      </c>
      <c r="C15" s="887"/>
      <c r="D15" s="887"/>
      <c r="E15" s="896" t="s">
        <v>219</v>
      </c>
      <c r="F15" s="886" t="s">
        <v>218</v>
      </c>
    </row>
    <row r="16" spans="1:7" ht="60" customHeight="1">
      <c r="A16" s="895"/>
      <c r="B16" s="199" t="s">
        <v>215</v>
      </c>
      <c r="C16" s="199" t="s">
        <v>214</v>
      </c>
      <c r="D16" s="199" t="s">
        <v>217</v>
      </c>
      <c r="E16" s="897"/>
      <c r="F16" s="894"/>
    </row>
    <row r="17" spans="1:7" ht="35.1" customHeight="1">
      <c r="A17" s="807" t="s">
        <v>673</v>
      </c>
      <c r="B17" s="678">
        <v>70</v>
      </c>
      <c r="C17" s="678">
        <v>0</v>
      </c>
      <c r="D17" s="678">
        <v>0</v>
      </c>
      <c r="E17" s="678">
        <v>0</v>
      </c>
      <c r="F17" s="678">
        <v>0</v>
      </c>
    </row>
    <row r="18" spans="1:7" ht="35.1" customHeight="1">
      <c r="A18" s="807" t="s">
        <v>674</v>
      </c>
      <c r="B18" s="678">
        <v>68</v>
      </c>
      <c r="C18" s="678">
        <v>0</v>
      </c>
      <c r="D18" s="678">
        <v>0</v>
      </c>
      <c r="E18" s="678">
        <v>0</v>
      </c>
      <c r="F18" s="678">
        <v>0</v>
      </c>
    </row>
    <row r="19" spans="1:7" ht="35.1" customHeight="1">
      <c r="A19" s="807" t="s">
        <v>638</v>
      </c>
      <c r="B19" s="678">
        <v>62</v>
      </c>
      <c r="C19" s="678">
        <v>0</v>
      </c>
      <c r="D19" s="678">
        <v>0</v>
      </c>
      <c r="E19" s="678">
        <v>1699</v>
      </c>
      <c r="F19" s="678">
        <v>0</v>
      </c>
    </row>
    <row r="20" spans="1:7" s="325" customFormat="1" ht="35.1" customHeight="1">
      <c r="A20" s="154" t="s">
        <v>823</v>
      </c>
      <c r="B20" s="678">
        <v>53</v>
      </c>
      <c r="C20" s="678">
        <v>0</v>
      </c>
      <c r="D20" s="678">
        <v>0</v>
      </c>
      <c r="E20" s="678">
        <v>0</v>
      </c>
      <c r="F20" s="678">
        <v>0</v>
      </c>
      <c r="G20" s="326"/>
    </row>
    <row r="21" spans="1:7" ht="35.1" customHeight="1" thickBot="1">
      <c r="A21" s="155" t="s">
        <v>747</v>
      </c>
      <c r="B21" s="744">
        <v>45</v>
      </c>
      <c r="C21" s="745">
        <v>0</v>
      </c>
      <c r="D21" s="745">
        <v>0</v>
      </c>
      <c r="E21" s="725">
        <v>0</v>
      </c>
      <c r="F21" s="725">
        <v>0</v>
      </c>
    </row>
    <row r="22" spans="1:7" ht="14.25" customHeight="1">
      <c r="A22" s="16"/>
      <c r="B22" s="53"/>
      <c r="C22" s="53"/>
      <c r="E22" s="161"/>
      <c r="F22" s="42" t="s">
        <v>156</v>
      </c>
    </row>
  </sheetData>
  <mergeCells count="7">
    <mergeCell ref="B15:D15"/>
    <mergeCell ref="E15:E16"/>
    <mergeCell ref="A15:A16"/>
    <mergeCell ref="F15:F16"/>
    <mergeCell ref="A4:F4"/>
    <mergeCell ref="A7:A8"/>
    <mergeCell ref="B7:E7"/>
  </mergeCells>
  <phoneticPr fontId="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K170"/>
  <sheetViews>
    <sheetView view="pageBreakPreview" zoomScaleNormal="100" zoomScaleSheetLayoutView="100" workbookViewId="0">
      <selection activeCell="C11" sqref="C11"/>
    </sheetView>
  </sheetViews>
  <sheetFormatPr defaultRowHeight="14.25"/>
  <cols>
    <col min="1" max="1" width="13.875" style="25" customWidth="1"/>
    <col min="2" max="5" width="16.375" style="25" customWidth="1"/>
    <col min="6" max="16384" width="9" style="25"/>
  </cols>
  <sheetData>
    <row r="1" spans="1:11" s="21" customFormat="1" ht="11.25" customHeight="1">
      <c r="A1" s="2"/>
      <c r="B1" s="26"/>
      <c r="C1" s="26"/>
      <c r="D1" s="26"/>
      <c r="E1" s="26"/>
    </row>
    <row r="2" spans="1:11" s="21" customFormat="1" ht="14.25" customHeight="1">
      <c r="A2" s="163" t="s">
        <v>824</v>
      </c>
      <c r="B2" s="26"/>
      <c r="C2" s="26"/>
      <c r="D2" s="26"/>
    </row>
    <row r="3" spans="1:11" s="21" customFormat="1" ht="14.25" customHeight="1">
      <c r="A3" s="26"/>
      <c r="B3" s="26"/>
      <c r="C3" s="26"/>
      <c r="D3" s="26"/>
      <c r="E3" s="164"/>
    </row>
    <row r="4" spans="1:11" s="21" customFormat="1" ht="22.5" customHeight="1">
      <c r="A4" s="883" t="s">
        <v>443</v>
      </c>
      <c r="B4" s="883"/>
      <c r="C4" s="883"/>
      <c r="D4" s="883"/>
      <c r="E4" s="883"/>
    </row>
    <row r="5" spans="1:11" s="21" customFormat="1" ht="22.5" customHeight="1">
      <c r="A5" s="883" t="s">
        <v>531</v>
      </c>
      <c r="B5" s="883"/>
      <c r="C5" s="883"/>
      <c r="D5" s="883"/>
      <c r="E5" s="883"/>
    </row>
    <row r="6" spans="1:11" s="21" customFormat="1" ht="12.75" customHeight="1">
      <c r="A6" s="26"/>
      <c r="B6" s="26"/>
      <c r="C6" s="26"/>
      <c r="D6" s="26"/>
      <c r="E6" s="26"/>
    </row>
    <row r="7" spans="1:11" s="62" customFormat="1" ht="14.25" customHeight="1" thickBot="1">
      <c r="A7" s="16" t="s">
        <v>39</v>
      </c>
      <c r="B7" s="2"/>
      <c r="C7" s="2"/>
      <c r="D7" s="2"/>
      <c r="E7" s="139" t="s">
        <v>172</v>
      </c>
    </row>
    <row r="8" spans="1:11" s="49" customFormat="1" ht="83.25" customHeight="1">
      <c r="A8" s="428" t="s">
        <v>296</v>
      </c>
      <c r="B8" s="435" t="s">
        <v>23</v>
      </c>
      <c r="C8" s="431" t="s">
        <v>220</v>
      </c>
      <c r="D8" s="431" t="s">
        <v>221</v>
      </c>
      <c r="E8" s="431" t="s">
        <v>222</v>
      </c>
    </row>
    <row r="9" spans="1:11" s="46" customFormat="1" ht="99.95" customHeight="1">
      <c r="A9" s="807" t="s">
        <v>673</v>
      </c>
      <c r="B9" s="680">
        <v>113</v>
      </c>
      <c r="C9" s="681">
        <v>113</v>
      </c>
      <c r="D9" s="681">
        <v>0</v>
      </c>
      <c r="E9" s="681">
        <v>0</v>
      </c>
    </row>
    <row r="10" spans="1:11" s="46" customFormat="1" ht="99.95" customHeight="1">
      <c r="A10" s="807" t="s">
        <v>674</v>
      </c>
      <c r="B10" s="680">
        <v>109</v>
      </c>
      <c r="C10" s="681">
        <v>109</v>
      </c>
      <c r="D10" s="681">
        <v>0</v>
      </c>
      <c r="E10" s="681">
        <v>0</v>
      </c>
    </row>
    <row r="11" spans="1:11" s="46" customFormat="1" ht="99.95" customHeight="1">
      <c r="A11" s="807" t="s">
        <v>638</v>
      </c>
      <c r="B11" s="681">
        <v>304</v>
      </c>
      <c r="C11" s="681">
        <v>304</v>
      </c>
      <c r="D11" s="681">
        <v>0</v>
      </c>
      <c r="E11" s="681">
        <v>0</v>
      </c>
    </row>
    <row r="12" spans="1:11" s="182" customFormat="1" ht="99.95" customHeight="1">
      <c r="A12" s="154" t="s">
        <v>672</v>
      </c>
      <c r="B12" s="681">
        <v>356</v>
      </c>
      <c r="C12" s="681">
        <v>356</v>
      </c>
      <c r="D12" s="681">
        <v>0</v>
      </c>
      <c r="E12" s="681">
        <v>0</v>
      </c>
    </row>
    <row r="13" spans="1:11" s="590" customFormat="1" ht="99.95" customHeight="1" thickBot="1">
      <c r="A13" s="587" t="s">
        <v>747</v>
      </c>
      <c r="B13" s="746">
        <f>SUM(C13:E13)</f>
        <v>0</v>
      </c>
      <c r="C13" s="747">
        <v>0</v>
      </c>
      <c r="D13" s="747">
        <v>0</v>
      </c>
      <c r="E13" s="747">
        <v>0</v>
      </c>
    </row>
    <row r="14" spans="1:11" s="47" customFormat="1" ht="14.25" customHeight="1">
      <c r="A14" s="16"/>
      <c r="B14" s="176"/>
      <c r="C14" s="161"/>
      <c r="D14" s="161"/>
      <c r="E14" s="42" t="s">
        <v>156</v>
      </c>
    </row>
    <row r="15" spans="1:11" s="21" customFormat="1" ht="16.5" customHeight="1">
      <c r="A15" s="16"/>
      <c r="B15" s="2"/>
      <c r="C15" s="239"/>
      <c r="D15" s="239"/>
      <c r="E15" s="239"/>
      <c r="I15" s="54"/>
      <c r="J15" s="54"/>
      <c r="K15" s="54"/>
    </row>
    <row r="16" spans="1:11" s="21" customFormat="1">
      <c r="A16" s="65"/>
      <c r="B16" s="65"/>
      <c r="C16" s="65"/>
      <c r="D16" s="65"/>
      <c r="E16" s="65"/>
    </row>
    <row r="17" spans="1:5" s="21" customFormat="1">
      <c r="A17" s="65"/>
      <c r="B17" s="65"/>
      <c r="C17" s="65"/>
      <c r="D17" s="65"/>
      <c r="E17" s="65"/>
    </row>
    <row r="18" spans="1:5" s="21" customFormat="1">
      <c r="A18" s="65"/>
      <c r="B18" s="65"/>
      <c r="C18" s="65"/>
      <c r="D18" s="65"/>
      <c r="E18" s="65"/>
    </row>
    <row r="19" spans="1:5" s="21" customFormat="1">
      <c r="A19" s="65"/>
      <c r="B19" s="65"/>
      <c r="C19" s="65"/>
      <c r="D19" s="65"/>
      <c r="E19" s="65"/>
    </row>
    <row r="20" spans="1:5" s="21" customFormat="1">
      <c r="A20" s="65"/>
      <c r="B20" s="65"/>
      <c r="C20" s="65"/>
      <c r="D20" s="65"/>
      <c r="E20" s="65"/>
    </row>
    <row r="21" spans="1:5" s="21" customFormat="1">
      <c r="A21" s="65"/>
      <c r="B21" s="65"/>
      <c r="C21" s="65"/>
      <c r="D21" s="65"/>
      <c r="E21" s="65"/>
    </row>
    <row r="22" spans="1:5" s="21" customFormat="1" ht="18.75" customHeight="1">
      <c r="A22" s="65"/>
      <c r="B22" s="65"/>
      <c r="C22" s="65"/>
      <c r="D22" s="65"/>
      <c r="E22" s="65"/>
    </row>
    <row r="23" spans="1:5" s="21" customFormat="1">
      <c r="A23" s="65"/>
      <c r="B23" s="65"/>
      <c r="C23" s="65"/>
      <c r="D23" s="65"/>
      <c r="E23" s="65"/>
    </row>
    <row r="24" spans="1:5" s="21" customFormat="1">
      <c r="A24" s="65"/>
      <c r="B24" s="65"/>
      <c r="C24" s="65"/>
      <c r="D24" s="65"/>
      <c r="E24" s="65"/>
    </row>
    <row r="25" spans="1:5" s="21" customFormat="1">
      <c r="A25" s="65"/>
      <c r="B25" s="65"/>
      <c r="C25" s="65"/>
      <c r="D25" s="65"/>
      <c r="E25" s="65"/>
    </row>
    <row r="26" spans="1:5" s="21" customFormat="1">
      <c r="A26" s="65"/>
      <c r="B26" s="65"/>
      <c r="C26" s="65"/>
      <c r="D26" s="65"/>
      <c r="E26" s="65"/>
    </row>
    <row r="27" spans="1:5" s="21" customFormat="1">
      <c r="A27" s="65"/>
      <c r="B27" s="65"/>
      <c r="C27" s="65"/>
      <c r="D27" s="65"/>
      <c r="E27" s="65"/>
    </row>
    <row r="28" spans="1:5" s="21" customFormat="1">
      <c r="A28" s="65"/>
      <c r="B28" s="65"/>
      <c r="C28" s="65"/>
      <c r="D28" s="65"/>
      <c r="E28" s="65"/>
    </row>
    <row r="29" spans="1:5" s="66" customFormat="1">
      <c r="A29" s="65"/>
      <c r="B29" s="65"/>
      <c r="C29" s="65"/>
      <c r="D29" s="65"/>
      <c r="E29" s="65"/>
    </row>
    <row r="30" spans="1:5" s="66" customFormat="1">
      <c r="A30" s="65"/>
      <c r="B30" s="65"/>
      <c r="C30" s="65"/>
      <c r="D30" s="65"/>
      <c r="E30" s="65"/>
    </row>
    <row r="31" spans="1:5" s="66" customFormat="1">
      <c r="A31" s="65"/>
      <c r="B31" s="65"/>
      <c r="C31" s="65"/>
      <c r="D31" s="65"/>
      <c r="E31" s="65"/>
    </row>
    <row r="32" spans="1:5" s="66" customFormat="1">
      <c r="A32" s="65"/>
      <c r="B32" s="65"/>
      <c r="C32" s="65"/>
      <c r="D32" s="65"/>
      <c r="E32" s="65"/>
    </row>
    <row r="33" spans="1:5" s="66" customFormat="1">
      <c r="A33" s="65"/>
      <c r="B33" s="65"/>
      <c r="C33" s="65"/>
      <c r="D33" s="65"/>
      <c r="E33" s="65"/>
    </row>
    <row r="34" spans="1:5" s="66" customFormat="1">
      <c r="A34" s="65"/>
      <c r="B34" s="65"/>
      <c r="C34" s="65"/>
      <c r="D34" s="65"/>
      <c r="E34" s="65"/>
    </row>
    <row r="35" spans="1:5" s="66" customFormat="1">
      <c r="A35" s="65"/>
      <c r="B35" s="65"/>
      <c r="C35" s="65"/>
      <c r="D35" s="65"/>
      <c r="E35" s="65"/>
    </row>
    <row r="36" spans="1:5" s="66" customFormat="1">
      <c r="A36" s="65"/>
      <c r="B36" s="65"/>
      <c r="C36" s="65"/>
      <c r="D36" s="65"/>
      <c r="E36" s="65"/>
    </row>
    <row r="37" spans="1:5" s="66" customFormat="1">
      <c r="A37" s="65"/>
      <c r="B37" s="65"/>
      <c r="C37" s="65"/>
      <c r="D37" s="65"/>
      <c r="E37" s="65"/>
    </row>
    <row r="38" spans="1:5" s="66" customFormat="1">
      <c r="A38" s="65"/>
      <c r="B38" s="65"/>
      <c r="C38" s="65"/>
      <c r="D38" s="65"/>
      <c r="E38" s="65"/>
    </row>
    <row r="39" spans="1:5" s="66" customFormat="1">
      <c r="A39" s="65"/>
      <c r="B39" s="65"/>
      <c r="C39" s="65"/>
      <c r="D39" s="65"/>
      <c r="E39" s="65"/>
    </row>
    <row r="40" spans="1:5" s="66" customFormat="1">
      <c r="A40" s="65"/>
      <c r="B40" s="65"/>
      <c r="C40" s="65"/>
      <c r="D40" s="65"/>
      <c r="E40" s="65"/>
    </row>
    <row r="41" spans="1:5" s="66" customFormat="1">
      <c r="A41" s="65"/>
      <c r="B41" s="65"/>
      <c r="C41" s="65"/>
      <c r="D41" s="65"/>
      <c r="E41" s="65"/>
    </row>
    <row r="42" spans="1:5" s="66" customFormat="1">
      <c r="A42" s="65"/>
      <c r="B42" s="65"/>
      <c r="C42" s="65"/>
      <c r="D42" s="65"/>
      <c r="E42" s="65"/>
    </row>
    <row r="43" spans="1:5" s="66" customFormat="1"/>
    <row r="44" spans="1:5" s="66" customFormat="1"/>
    <row r="45" spans="1:5" s="66" customFormat="1"/>
    <row r="46" spans="1:5" s="66" customFormat="1"/>
    <row r="47" spans="1:5" s="66" customFormat="1"/>
    <row r="48" spans="1:5" s="66" customFormat="1"/>
    <row r="49" s="66" customFormat="1"/>
    <row r="50" s="66" customFormat="1"/>
    <row r="51" s="66" customFormat="1"/>
    <row r="52" s="66" customFormat="1"/>
    <row r="53" s="66" customFormat="1"/>
    <row r="54" s="66" customFormat="1"/>
    <row r="55" s="66" customFormat="1"/>
    <row r="56" s="66" customFormat="1"/>
    <row r="57" s="66" customFormat="1"/>
    <row r="58" s="66" customFormat="1"/>
    <row r="59" s="66" customFormat="1"/>
    <row r="60" s="66" customFormat="1"/>
    <row r="61" s="66" customFormat="1"/>
    <row r="62" s="66" customFormat="1"/>
    <row r="63" s="66" customFormat="1"/>
    <row r="64" s="66" customFormat="1"/>
    <row r="65" s="66" customFormat="1"/>
    <row r="66" s="66" customFormat="1"/>
    <row r="67" s="66" customFormat="1"/>
    <row r="68" s="66" customFormat="1"/>
    <row r="69" s="66" customFormat="1"/>
    <row r="70" s="66" customFormat="1"/>
    <row r="71" s="66" customFormat="1"/>
    <row r="72" s="66" customFormat="1"/>
    <row r="73" s="66" customFormat="1"/>
    <row r="74" s="66" customFormat="1"/>
    <row r="75" s="66" customFormat="1"/>
    <row r="76" s="66" customFormat="1"/>
    <row r="77" s="66" customFormat="1"/>
    <row r="78" s="66" customFormat="1"/>
    <row r="79" s="66" customFormat="1"/>
    <row r="80" s="66" customFormat="1"/>
    <row r="81" s="66" customFormat="1"/>
    <row r="82" s="66" customFormat="1"/>
    <row r="83" s="66" customFormat="1"/>
    <row r="84" s="66" customFormat="1"/>
    <row r="85" s="66" customFormat="1"/>
    <row r="86" s="66" customFormat="1"/>
    <row r="87" s="66" customFormat="1"/>
    <row r="88" s="66" customFormat="1"/>
    <row r="89" s="66" customFormat="1"/>
    <row r="90" s="66" customFormat="1"/>
    <row r="91" s="66" customFormat="1"/>
    <row r="92" s="66" customFormat="1"/>
    <row r="93" s="66" customFormat="1"/>
    <row r="94" s="66" customFormat="1"/>
    <row r="95" s="66" customFormat="1"/>
    <row r="96" s="66" customFormat="1"/>
    <row r="97" s="66" customFormat="1"/>
    <row r="98" s="66" customFormat="1"/>
    <row r="99" s="66" customFormat="1"/>
    <row r="100" s="66" customFormat="1"/>
    <row r="101" s="66" customFormat="1"/>
    <row r="102" s="66" customFormat="1"/>
    <row r="103" s="66" customFormat="1"/>
    <row r="104" s="66" customFormat="1"/>
    <row r="105" s="66" customFormat="1"/>
    <row r="106" s="66" customFormat="1"/>
    <row r="107" s="66" customFormat="1"/>
    <row r="108" s="66" customFormat="1"/>
    <row r="109" s="66" customFormat="1"/>
    <row r="110" s="66" customFormat="1"/>
    <row r="111" s="66" customFormat="1"/>
    <row r="112" s="66" customFormat="1"/>
    <row r="113" s="66" customFormat="1"/>
    <row r="114" s="66" customFormat="1"/>
    <row r="115" s="66" customFormat="1"/>
    <row r="116" s="66" customFormat="1"/>
    <row r="117" s="66" customFormat="1"/>
    <row r="118" s="66" customFormat="1"/>
    <row r="119" s="66" customFormat="1"/>
    <row r="120" s="66" customFormat="1"/>
    <row r="121" s="66" customFormat="1"/>
    <row r="122" s="66" customFormat="1"/>
    <row r="123" s="66" customFormat="1"/>
    <row r="124" s="66" customFormat="1"/>
    <row r="125" s="66" customFormat="1"/>
    <row r="126" s="66" customFormat="1"/>
    <row r="127" s="66" customFormat="1"/>
    <row r="128" s="66" customFormat="1"/>
    <row r="129" s="66" customFormat="1"/>
    <row r="130" s="66" customFormat="1"/>
    <row r="131" s="66" customFormat="1"/>
    <row r="132" s="66" customFormat="1"/>
    <row r="133" s="66" customFormat="1"/>
    <row r="134" s="66" customFormat="1"/>
    <row r="135" s="66" customFormat="1"/>
    <row r="136" s="66" customFormat="1"/>
    <row r="137" s="66" customFormat="1"/>
    <row r="138" s="66" customFormat="1"/>
    <row r="139" s="66" customFormat="1"/>
    <row r="140" s="66" customFormat="1"/>
    <row r="141" s="66" customFormat="1"/>
    <row r="142" s="66" customFormat="1"/>
    <row r="143" s="66" customFormat="1"/>
    <row r="144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  <row r="168" s="66" customFormat="1"/>
    <row r="169" s="66" customFormat="1"/>
    <row r="170" s="66" customFormat="1"/>
  </sheetData>
  <mergeCells count="2">
    <mergeCell ref="A4:E4"/>
    <mergeCell ref="A5:E5"/>
  </mergeCells>
  <phoneticPr fontId="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O169"/>
  <sheetViews>
    <sheetView view="pageBreakPreview" topLeftCell="A4" zoomScaleNormal="100" zoomScaleSheetLayoutView="100" workbookViewId="0">
      <selection activeCell="D12" sqref="D12"/>
    </sheetView>
  </sheetViews>
  <sheetFormatPr defaultRowHeight="14.25"/>
  <cols>
    <col min="1" max="1" width="10.625" style="25" customWidth="1"/>
    <col min="2" max="7" width="11.125" style="25" customWidth="1"/>
    <col min="8" max="16384" width="9" style="25"/>
  </cols>
  <sheetData>
    <row r="1" spans="1:15" s="21" customFormat="1" ht="11.25" customHeight="1">
      <c r="A1" s="2"/>
      <c r="B1" s="26"/>
      <c r="C1" s="26"/>
      <c r="D1" s="26"/>
      <c r="E1" s="26"/>
      <c r="F1" s="26"/>
    </row>
    <row r="2" spans="1:15" s="21" customFormat="1" ht="14.25" customHeight="1">
      <c r="A2" s="163"/>
      <c r="B2" s="26"/>
      <c r="C2" s="26"/>
      <c r="D2" s="26"/>
      <c r="E2" s="26"/>
      <c r="F2" s="26"/>
      <c r="G2" s="149" t="s">
        <v>741</v>
      </c>
    </row>
    <row r="3" spans="1:15" s="21" customFormat="1" ht="14.25" customHeight="1">
      <c r="A3" s="26"/>
      <c r="B3" s="26"/>
      <c r="C3" s="26"/>
      <c r="D3" s="26"/>
      <c r="E3" s="26"/>
      <c r="F3" s="26"/>
    </row>
    <row r="4" spans="1:15" s="21" customFormat="1" ht="22.5" customHeight="1">
      <c r="A4" s="883" t="s">
        <v>444</v>
      </c>
      <c r="B4" s="883"/>
      <c r="C4" s="883"/>
      <c r="D4" s="883"/>
      <c r="E4" s="883"/>
      <c r="F4" s="883"/>
      <c r="G4" s="883"/>
      <c r="K4" s="54"/>
      <c r="L4" s="54"/>
      <c r="M4" s="54"/>
    </row>
    <row r="5" spans="1:15" s="63" customFormat="1" ht="22.5" customHeight="1">
      <c r="A5" s="883" t="s">
        <v>532</v>
      </c>
      <c r="B5" s="883"/>
      <c r="C5" s="883"/>
      <c r="D5" s="883"/>
      <c r="E5" s="883"/>
      <c r="F5" s="883"/>
      <c r="G5" s="883"/>
      <c r="K5" s="296"/>
      <c r="L5" s="296"/>
      <c r="M5" s="296"/>
    </row>
    <row r="6" spans="1:15" s="21" customFormat="1" ht="14.25" customHeight="1">
      <c r="A6" s="184"/>
      <c r="B6" s="175"/>
      <c r="C6" s="175"/>
      <c r="D6" s="175"/>
      <c r="E6" s="175"/>
      <c r="K6" s="54"/>
      <c r="L6" s="54"/>
      <c r="M6" s="54"/>
    </row>
    <row r="7" spans="1:15" s="62" customFormat="1" ht="14.25" customHeight="1" thickBot="1">
      <c r="A7" s="16" t="s">
        <v>499</v>
      </c>
      <c r="B7" s="2"/>
      <c r="C7" s="2"/>
      <c r="D7" s="2"/>
      <c r="G7" s="139" t="s">
        <v>500</v>
      </c>
    </row>
    <row r="8" spans="1:15" s="64" customFormat="1" ht="96.75" customHeight="1">
      <c r="A8" s="428" t="s">
        <v>296</v>
      </c>
      <c r="B8" s="436" t="s">
        <v>419</v>
      </c>
      <c r="C8" s="437" t="s">
        <v>420</v>
      </c>
      <c r="D8" s="438" t="s">
        <v>424</v>
      </c>
      <c r="E8" s="438" t="s">
        <v>421</v>
      </c>
      <c r="F8" s="438" t="s">
        <v>422</v>
      </c>
      <c r="G8" s="439" t="s">
        <v>423</v>
      </c>
      <c r="K8" s="95"/>
      <c r="L8" s="294"/>
      <c r="M8" s="95"/>
    </row>
    <row r="9" spans="1:15" s="22" customFormat="1" ht="93.95" customHeight="1">
      <c r="A9" s="807" t="s">
        <v>644</v>
      </c>
      <c r="B9" s="593">
        <v>3</v>
      </c>
      <c r="C9" s="594">
        <v>3</v>
      </c>
      <c r="D9" s="440">
        <v>4</v>
      </c>
      <c r="E9" s="595">
        <v>0</v>
      </c>
      <c r="F9" s="441">
        <v>0</v>
      </c>
      <c r="G9" s="441">
        <v>0</v>
      </c>
      <c r="O9" s="159"/>
    </row>
    <row r="10" spans="1:15" s="22" customFormat="1" ht="93.95" customHeight="1">
      <c r="A10" s="807" t="s">
        <v>642</v>
      </c>
      <c r="B10" s="593">
        <v>3</v>
      </c>
      <c r="C10" s="594">
        <v>2</v>
      </c>
      <c r="D10" s="440">
        <v>4</v>
      </c>
      <c r="E10" s="441">
        <v>0</v>
      </c>
      <c r="F10" s="441">
        <v>0</v>
      </c>
      <c r="G10" s="441">
        <v>0</v>
      </c>
      <c r="O10" s="159"/>
    </row>
    <row r="11" spans="1:15" s="22" customFormat="1" ht="93.95" customHeight="1">
      <c r="A11" s="807" t="s">
        <v>641</v>
      </c>
      <c r="B11" s="441">
        <v>1</v>
      </c>
      <c r="C11" s="606">
        <v>3</v>
      </c>
      <c r="D11" s="440">
        <v>4</v>
      </c>
      <c r="E11" s="441">
        <v>0</v>
      </c>
      <c r="F11" s="441">
        <v>0</v>
      </c>
      <c r="G11" s="441">
        <v>1</v>
      </c>
      <c r="O11" s="156"/>
    </row>
    <row r="12" spans="1:15" s="334" customFormat="1" ht="93.95" customHeight="1">
      <c r="A12" s="154" t="s">
        <v>801</v>
      </c>
      <c r="B12" s="441">
        <v>2</v>
      </c>
      <c r="C12" s="606">
        <v>3</v>
      </c>
      <c r="D12" s="440">
        <v>5</v>
      </c>
      <c r="E12" s="441">
        <v>0</v>
      </c>
      <c r="F12" s="441">
        <v>0</v>
      </c>
      <c r="G12" s="441">
        <v>0</v>
      </c>
    </row>
    <row r="13" spans="1:15" ht="93.95" customHeight="1" thickBot="1">
      <c r="A13" s="155" t="s">
        <v>747</v>
      </c>
      <c r="B13" s="712">
        <v>1</v>
      </c>
      <c r="C13" s="713">
        <v>3</v>
      </c>
      <c r="D13" s="714">
        <v>5</v>
      </c>
      <c r="E13" s="813">
        <v>0</v>
      </c>
      <c r="F13" s="813">
        <v>0</v>
      </c>
      <c r="G13" s="813">
        <v>0</v>
      </c>
      <c r="O13" s="31"/>
    </row>
    <row r="14" spans="1:15" s="47" customFormat="1" ht="14.25" customHeight="1">
      <c r="A14" s="165"/>
      <c r="B14" s="176"/>
      <c r="C14" s="165"/>
      <c r="D14" s="168"/>
      <c r="E14" s="168"/>
      <c r="F14" s="168"/>
      <c r="G14" s="42" t="s">
        <v>502</v>
      </c>
    </row>
    <row r="15" spans="1:15" s="21" customFormat="1">
      <c r="A15" s="65"/>
      <c r="B15" s="65"/>
      <c r="C15" s="65"/>
      <c r="D15" s="65"/>
      <c r="E15" s="65"/>
      <c r="F15" s="65"/>
    </row>
    <row r="16" spans="1:15" s="21" customFormat="1">
      <c r="A16" s="65"/>
      <c r="B16" s="65"/>
      <c r="C16" s="65"/>
      <c r="D16" s="65"/>
      <c r="E16" s="65"/>
      <c r="F16" s="65"/>
    </row>
    <row r="17" spans="1:6" s="21" customFormat="1">
      <c r="A17" s="65"/>
      <c r="B17" s="65"/>
      <c r="C17" s="65"/>
      <c r="D17" s="65"/>
      <c r="E17" s="65"/>
      <c r="F17" s="65"/>
    </row>
    <row r="18" spans="1:6" s="21" customFormat="1">
      <c r="A18" s="65"/>
      <c r="B18" s="65"/>
      <c r="C18" s="65"/>
      <c r="D18" s="65"/>
      <c r="E18" s="65"/>
      <c r="F18" s="65"/>
    </row>
    <row r="19" spans="1:6" s="21" customFormat="1">
      <c r="A19" s="65"/>
      <c r="B19" s="65"/>
      <c r="C19" s="65"/>
      <c r="D19" s="65"/>
      <c r="E19" s="65"/>
      <c r="F19" s="65"/>
    </row>
    <row r="20" spans="1:6" s="21" customFormat="1">
      <c r="A20" s="65"/>
      <c r="B20" s="65"/>
      <c r="C20" s="65"/>
      <c r="D20" s="65"/>
      <c r="E20" s="65"/>
      <c r="F20" s="65"/>
    </row>
    <row r="21" spans="1:6" s="21" customFormat="1" ht="18.75" customHeight="1">
      <c r="A21" s="65"/>
      <c r="B21" s="65"/>
      <c r="C21" s="65"/>
      <c r="D21" s="65"/>
      <c r="E21" s="65"/>
      <c r="F21" s="65"/>
    </row>
    <row r="22" spans="1:6" s="21" customFormat="1">
      <c r="A22" s="65"/>
      <c r="B22" s="65"/>
      <c r="C22" s="65"/>
      <c r="D22" s="65"/>
      <c r="E22" s="65"/>
      <c r="F22" s="65"/>
    </row>
    <row r="23" spans="1:6" s="21" customFormat="1">
      <c r="A23" s="65"/>
      <c r="B23" s="65"/>
      <c r="C23" s="65"/>
      <c r="D23" s="65"/>
      <c r="E23" s="65"/>
      <c r="F23" s="65"/>
    </row>
    <row r="24" spans="1:6" s="21" customFormat="1">
      <c r="A24" s="65"/>
      <c r="B24" s="65"/>
      <c r="C24" s="65"/>
      <c r="D24" s="65"/>
      <c r="E24" s="65"/>
      <c r="F24" s="65"/>
    </row>
    <row r="25" spans="1:6" s="21" customFormat="1">
      <c r="A25" s="65"/>
      <c r="B25" s="65"/>
      <c r="C25" s="65"/>
      <c r="D25" s="65"/>
      <c r="E25" s="65"/>
      <c r="F25" s="65"/>
    </row>
    <row r="26" spans="1:6" s="21" customFormat="1">
      <c r="A26" s="65"/>
      <c r="B26" s="65"/>
      <c r="C26" s="65"/>
      <c r="D26" s="65"/>
      <c r="E26" s="65"/>
      <c r="F26" s="65"/>
    </row>
    <row r="27" spans="1:6" s="21" customFormat="1">
      <c r="A27" s="65"/>
      <c r="B27" s="65"/>
      <c r="C27" s="65"/>
      <c r="D27" s="65"/>
      <c r="E27" s="65"/>
      <c r="F27" s="65"/>
    </row>
    <row r="28" spans="1:6" s="66" customFormat="1">
      <c r="A28" s="65"/>
      <c r="B28" s="65"/>
      <c r="C28" s="65"/>
      <c r="D28" s="65"/>
      <c r="E28" s="65"/>
      <c r="F28" s="65"/>
    </row>
    <row r="29" spans="1:6" s="66" customFormat="1">
      <c r="A29" s="65"/>
      <c r="B29" s="65"/>
      <c r="C29" s="65"/>
      <c r="D29" s="65"/>
      <c r="E29" s="65"/>
      <c r="F29" s="65"/>
    </row>
    <row r="30" spans="1:6" s="66" customFormat="1">
      <c r="A30" s="65"/>
      <c r="B30" s="65"/>
      <c r="C30" s="65"/>
      <c r="D30" s="65"/>
      <c r="E30" s="65"/>
      <c r="F30" s="65"/>
    </row>
    <row r="31" spans="1:6" s="66" customFormat="1">
      <c r="A31" s="65"/>
      <c r="B31" s="65"/>
      <c r="C31" s="65"/>
      <c r="D31" s="65"/>
      <c r="E31" s="65"/>
      <c r="F31" s="65"/>
    </row>
    <row r="32" spans="1:6" s="66" customFormat="1">
      <c r="A32" s="65"/>
      <c r="B32" s="65"/>
      <c r="C32" s="65"/>
      <c r="D32" s="65"/>
      <c r="E32" s="65"/>
      <c r="F32" s="65"/>
    </row>
    <row r="33" spans="1:6" s="66" customFormat="1">
      <c r="A33" s="65"/>
      <c r="B33" s="65"/>
      <c r="C33" s="65"/>
      <c r="D33" s="65"/>
      <c r="E33" s="65"/>
      <c r="F33" s="65"/>
    </row>
    <row r="34" spans="1:6" s="66" customFormat="1">
      <c r="A34" s="65"/>
      <c r="B34" s="65"/>
      <c r="C34" s="65"/>
      <c r="D34" s="65"/>
      <c r="E34" s="65"/>
      <c r="F34" s="65"/>
    </row>
    <row r="35" spans="1:6" s="66" customFormat="1">
      <c r="A35" s="65"/>
      <c r="B35" s="65"/>
      <c r="C35" s="65"/>
      <c r="D35" s="65"/>
      <c r="E35" s="65"/>
      <c r="F35" s="65"/>
    </row>
    <row r="36" spans="1:6" s="66" customFormat="1">
      <c r="A36" s="65"/>
      <c r="B36" s="65"/>
      <c r="C36" s="65"/>
      <c r="D36" s="65"/>
      <c r="E36" s="65"/>
      <c r="F36" s="65"/>
    </row>
    <row r="37" spans="1:6" s="66" customFormat="1">
      <c r="A37" s="65"/>
      <c r="B37" s="65"/>
      <c r="C37" s="65"/>
      <c r="D37" s="65"/>
      <c r="E37" s="65"/>
      <c r="F37" s="65"/>
    </row>
    <row r="38" spans="1:6" s="66" customFormat="1">
      <c r="A38" s="65"/>
      <c r="B38" s="65"/>
      <c r="C38" s="65"/>
      <c r="D38" s="65"/>
      <c r="E38" s="65"/>
      <c r="F38" s="65"/>
    </row>
    <row r="39" spans="1:6" s="66" customFormat="1">
      <c r="A39" s="65"/>
      <c r="B39" s="65"/>
      <c r="C39" s="65"/>
      <c r="D39" s="65"/>
      <c r="E39" s="65"/>
      <c r="F39" s="65"/>
    </row>
    <row r="40" spans="1:6" s="66" customFormat="1">
      <c r="A40" s="65"/>
      <c r="B40" s="65"/>
      <c r="C40" s="65"/>
      <c r="D40" s="65"/>
      <c r="E40" s="65"/>
      <c r="F40" s="65"/>
    </row>
    <row r="41" spans="1:6" s="66" customFormat="1">
      <c r="A41" s="65"/>
      <c r="B41" s="65"/>
      <c r="C41" s="65"/>
      <c r="D41" s="65"/>
      <c r="E41" s="65"/>
      <c r="F41" s="65"/>
    </row>
    <row r="42" spans="1:6" s="66" customFormat="1"/>
    <row r="43" spans="1:6" s="66" customFormat="1"/>
    <row r="44" spans="1:6" s="66" customFormat="1"/>
    <row r="45" spans="1:6" s="66" customFormat="1"/>
    <row r="46" spans="1:6" s="66" customFormat="1"/>
    <row r="47" spans="1:6" s="66" customFormat="1"/>
    <row r="48" spans="1:6" s="66" customFormat="1"/>
    <row r="49" s="66" customFormat="1"/>
    <row r="50" s="66" customFormat="1"/>
    <row r="51" s="66" customFormat="1"/>
    <row r="52" s="66" customFormat="1"/>
    <row r="53" s="66" customFormat="1"/>
    <row r="54" s="66" customFormat="1"/>
    <row r="55" s="66" customFormat="1"/>
    <row r="56" s="66" customFormat="1"/>
    <row r="57" s="66" customFormat="1"/>
    <row r="58" s="66" customFormat="1"/>
    <row r="59" s="66" customFormat="1"/>
    <row r="60" s="66" customFormat="1"/>
    <row r="61" s="66" customFormat="1"/>
    <row r="62" s="66" customFormat="1"/>
    <row r="63" s="66" customFormat="1"/>
    <row r="64" s="66" customFormat="1"/>
    <row r="65" s="66" customFormat="1"/>
    <row r="66" s="66" customFormat="1"/>
    <row r="67" s="66" customFormat="1"/>
    <row r="68" s="66" customFormat="1"/>
    <row r="69" s="66" customFormat="1"/>
    <row r="70" s="66" customFormat="1"/>
    <row r="71" s="66" customFormat="1"/>
    <row r="72" s="66" customFormat="1"/>
    <row r="73" s="66" customFormat="1"/>
    <row r="74" s="66" customFormat="1"/>
    <row r="75" s="66" customFormat="1"/>
    <row r="76" s="66" customFormat="1"/>
    <row r="77" s="66" customFormat="1"/>
    <row r="78" s="66" customFormat="1"/>
    <row r="79" s="66" customFormat="1"/>
    <row r="80" s="66" customFormat="1"/>
    <row r="81" s="66" customFormat="1"/>
    <row r="82" s="66" customFormat="1"/>
    <row r="83" s="66" customFormat="1"/>
    <row r="84" s="66" customFormat="1"/>
    <row r="85" s="66" customFormat="1"/>
    <row r="86" s="66" customFormat="1"/>
    <row r="87" s="66" customFormat="1"/>
    <row r="88" s="66" customFormat="1"/>
    <row r="89" s="66" customFormat="1"/>
    <row r="90" s="66" customFormat="1"/>
    <row r="91" s="66" customFormat="1"/>
    <row r="92" s="66" customFormat="1"/>
    <row r="93" s="66" customFormat="1"/>
    <row r="94" s="66" customFormat="1"/>
    <row r="95" s="66" customFormat="1"/>
    <row r="96" s="66" customFormat="1"/>
    <row r="97" s="66" customFormat="1"/>
    <row r="98" s="66" customFormat="1"/>
    <row r="99" s="66" customFormat="1"/>
    <row r="100" s="66" customFormat="1"/>
    <row r="101" s="66" customFormat="1"/>
    <row r="102" s="66" customFormat="1"/>
    <row r="103" s="66" customFormat="1"/>
    <row r="104" s="66" customFormat="1"/>
    <row r="105" s="66" customFormat="1"/>
    <row r="106" s="66" customFormat="1"/>
    <row r="107" s="66" customFormat="1"/>
    <row r="108" s="66" customFormat="1"/>
    <row r="109" s="66" customFormat="1"/>
    <row r="110" s="66" customFormat="1"/>
    <row r="111" s="66" customFormat="1"/>
    <row r="112" s="66" customFormat="1"/>
    <row r="113" s="66" customFormat="1"/>
    <row r="114" s="66" customFormat="1"/>
    <row r="115" s="66" customFormat="1"/>
    <row r="116" s="66" customFormat="1"/>
    <row r="117" s="66" customFormat="1"/>
    <row r="118" s="66" customFormat="1"/>
    <row r="119" s="66" customFormat="1"/>
    <row r="120" s="66" customFormat="1"/>
    <row r="121" s="66" customFormat="1"/>
    <row r="122" s="66" customFormat="1"/>
    <row r="123" s="66" customFormat="1"/>
    <row r="124" s="66" customFormat="1"/>
    <row r="125" s="66" customFormat="1"/>
    <row r="126" s="66" customFormat="1"/>
    <row r="127" s="66" customFormat="1"/>
    <row r="128" s="66" customFormat="1"/>
    <row r="129" s="66" customFormat="1"/>
    <row r="130" s="66" customFormat="1"/>
    <row r="131" s="66" customFormat="1"/>
    <row r="132" s="66" customFormat="1"/>
    <row r="133" s="66" customFormat="1"/>
    <row r="134" s="66" customFormat="1"/>
    <row r="135" s="66" customFormat="1"/>
    <row r="136" s="66" customFormat="1"/>
    <row r="137" s="66" customFormat="1"/>
    <row r="138" s="66" customFormat="1"/>
    <row r="139" s="66" customFormat="1"/>
    <row r="140" s="66" customFormat="1"/>
    <row r="141" s="66" customFormat="1"/>
    <row r="142" s="66" customFormat="1"/>
    <row r="143" s="66" customFormat="1"/>
    <row r="144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  <row r="168" s="66" customFormat="1"/>
    <row r="169" s="66" customFormat="1"/>
  </sheetData>
  <mergeCells count="2">
    <mergeCell ref="A4:G4"/>
    <mergeCell ref="A5:G5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A1:K31"/>
  <sheetViews>
    <sheetView view="pageBreakPreview" zoomScaleNormal="100" zoomScaleSheetLayoutView="100" workbookViewId="0">
      <selection activeCell="E21" sqref="E21"/>
    </sheetView>
  </sheetViews>
  <sheetFormatPr defaultRowHeight="15.75"/>
  <cols>
    <col min="1" max="1" width="13.625" style="55" customWidth="1"/>
    <col min="2" max="4" width="9.25" style="27" customWidth="1"/>
    <col min="5" max="9" width="9.25" style="56" customWidth="1"/>
    <col min="10" max="16384" width="9" style="55"/>
  </cols>
  <sheetData>
    <row r="1" spans="1:9" ht="11.25" customHeight="1">
      <c r="B1" s="26"/>
      <c r="C1" s="26"/>
      <c r="D1" s="26"/>
      <c r="E1" s="240"/>
      <c r="F1" s="240"/>
      <c r="G1" s="240"/>
      <c r="H1" s="240"/>
      <c r="I1" s="240"/>
    </row>
    <row r="2" spans="1:9" ht="14.25" customHeight="1">
      <c r="A2" s="163" t="s">
        <v>570</v>
      </c>
      <c r="B2" s="19"/>
      <c r="C2" s="19"/>
      <c r="D2" s="19"/>
      <c r="E2" s="170"/>
      <c r="G2" s="52"/>
      <c r="H2" s="52"/>
      <c r="I2" s="149"/>
    </row>
    <row r="3" spans="1:9" ht="14.25" customHeight="1">
      <c r="B3" s="26"/>
      <c r="C3" s="26"/>
      <c r="D3" s="26"/>
      <c r="E3" s="170"/>
      <c r="F3" s="30"/>
      <c r="G3" s="30"/>
      <c r="H3" s="30"/>
      <c r="I3" s="30"/>
    </row>
    <row r="4" spans="1:9" s="41" customFormat="1" ht="22.5" customHeight="1">
      <c r="A4" s="911" t="s">
        <v>533</v>
      </c>
      <c r="B4" s="911"/>
      <c r="C4" s="911"/>
      <c r="D4" s="911"/>
      <c r="E4" s="911"/>
      <c r="F4" s="911"/>
      <c r="G4" s="911"/>
      <c r="H4" s="911"/>
      <c r="I4" s="911"/>
    </row>
    <row r="5" spans="1:9" s="41" customFormat="1" ht="22.5" customHeight="1">
      <c r="A5" s="911"/>
      <c r="B5" s="911"/>
      <c r="C5" s="911"/>
      <c r="D5" s="911"/>
      <c r="E5" s="911"/>
      <c r="F5" s="911"/>
      <c r="G5" s="911"/>
      <c r="H5" s="911"/>
      <c r="I5" s="911"/>
    </row>
    <row r="6" spans="1:9" ht="12.75" customHeight="1">
      <c r="B6" s="26"/>
      <c r="C6" s="26"/>
      <c r="D6" s="26"/>
      <c r="E6" s="30"/>
      <c r="F6" s="30"/>
      <c r="G6" s="30"/>
      <c r="H6" s="30"/>
      <c r="I6" s="30"/>
    </row>
    <row r="7" spans="1:9" s="57" customFormat="1" ht="14.25" customHeight="1" thickBot="1">
      <c r="A7" s="172" t="s">
        <v>77</v>
      </c>
      <c r="B7" s="39"/>
      <c r="C7" s="39"/>
      <c r="D7" s="39"/>
      <c r="E7" s="172"/>
      <c r="F7" s="241"/>
      <c r="H7" s="173"/>
      <c r="I7" s="177" t="s">
        <v>591</v>
      </c>
    </row>
    <row r="8" spans="1:9" s="49" customFormat="1" ht="43.5" customHeight="1">
      <c r="A8" s="884" t="s">
        <v>297</v>
      </c>
      <c r="B8" s="990" t="s">
        <v>17</v>
      </c>
      <c r="C8" s="991"/>
      <c r="D8" s="991" t="s">
        <v>592</v>
      </c>
      <c r="E8" s="991"/>
      <c r="F8" s="991" t="s">
        <v>593</v>
      </c>
      <c r="G8" s="991"/>
      <c r="H8" s="893" t="s">
        <v>594</v>
      </c>
      <c r="I8" s="893"/>
    </row>
    <row r="9" spans="1:9" s="49" customFormat="1" ht="43.5" customHeight="1">
      <c r="A9" s="895"/>
      <c r="B9" s="395" t="s">
        <v>5</v>
      </c>
      <c r="C9" s="199" t="s">
        <v>224</v>
      </c>
      <c r="D9" s="199" t="s">
        <v>5</v>
      </c>
      <c r="E9" s="199" t="s">
        <v>223</v>
      </c>
      <c r="F9" s="199" t="s">
        <v>5</v>
      </c>
      <c r="G9" s="199" t="s">
        <v>223</v>
      </c>
      <c r="H9" s="246" t="s">
        <v>5</v>
      </c>
      <c r="I9" s="235" t="s">
        <v>223</v>
      </c>
    </row>
    <row r="10" spans="1:9" s="50" customFormat="1" ht="45.75" customHeight="1">
      <c r="A10" s="807" t="s">
        <v>673</v>
      </c>
      <c r="B10" s="459">
        <v>37</v>
      </c>
      <c r="C10" s="141">
        <v>56.4</v>
      </c>
      <c r="D10" s="141">
        <v>15</v>
      </c>
      <c r="E10" s="141">
        <v>43</v>
      </c>
      <c r="F10" s="141">
        <v>14</v>
      </c>
      <c r="G10" s="141">
        <v>6.4</v>
      </c>
      <c r="H10" s="141">
        <v>3</v>
      </c>
      <c r="I10" s="141">
        <v>6</v>
      </c>
    </row>
    <row r="11" spans="1:9" ht="45.75" customHeight="1">
      <c r="A11" s="807" t="s">
        <v>674</v>
      </c>
      <c r="B11" s="459">
        <v>27</v>
      </c>
      <c r="C11" s="141">
        <v>65.099999999999994</v>
      </c>
      <c r="D11" s="141">
        <v>20</v>
      </c>
      <c r="E11" s="141">
        <v>57</v>
      </c>
      <c r="F11" s="141">
        <v>0</v>
      </c>
      <c r="G11" s="141">
        <v>0</v>
      </c>
      <c r="H11" s="141">
        <v>5</v>
      </c>
      <c r="I11" s="141">
        <v>7.5</v>
      </c>
    </row>
    <row r="12" spans="1:9" ht="45.75" customHeight="1">
      <c r="A12" s="807" t="s">
        <v>638</v>
      </c>
      <c r="B12" s="459">
        <v>27</v>
      </c>
      <c r="C12" s="141">
        <v>65.099999999999994</v>
      </c>
      <c r="D12" s="141">
        <v>20</v>
      </c>
      <c r="E12" s="141">
        <v>57</v>
      </c>
      <c r="F12" s="141">
        <v>0</v>
      </c>
      <c r="G12" s="141">
        <v>0</v>
      </c>
      <c r="H12" s="141">
        <v>5</v>
      </c>
      <c r="I12" s="141">
        <v>7.5</v>
      </c>
    </row>
    <row r="13" spans="1:9" ht="45.75" customHeight="1">
      <c r="A13" s="154" t="s">
        <v>672</v>
      </c>
      <c r="B13" s="459">
        <v>79</v>
      </c>
      <c r="C13" s="141">
        <v>237</v>
      </c>
      <c r="D13" s="141">
        <v>43</v>
      </c>
      <c r="E13" s="141">
        <v>129</v>
      </c>
      <c r="F13" s="141">
        <v>0</v>
      </c>
      <c r="G13" s="141">
        <v>0</v>
      </c>
      <c r="H13" s="141">
        <v>8</v>
      </c>
      <c r="I13" s="141">
        <v>24</v>
      </c>
    </row>
    <row r="14" spans="1:9" s="56" customFormat="1" ht="45.75" customHeight="1" thickBot="1">
      <c r="A14" s="155" t="s">
        <v>825</v>
      </c>
      <c r="B14" s="505">
        <f>SUM(D14,F14,H14,B22,D22,F22)</f>
        <v>86.820000000000007</v>
      </c>
      <c r="C14" s="506">
        <f>SUM(E14,G14,I14,C22,E22,G22)</f>
        <v>144.80000000000001</v>
      </c>
      <c r="D14" s="142">
        <v>10.15</v>
      </c>
      <c r="E14" s="142">
        <v>24.1</v>
      </c>
      <c r="F14" s="142">
        <v>0</v>
      </c>
      <c r="G14" s="142">
        <v>0</v>
      </c>
      <c r="H14" s="142">
        <v>0</v>
      </c>
      <c r="I14" s="142">
        <v>0</v>
      </c>
    </row>
    <row r="15" spans="1:9" s="50" customFormat="1" ht="34.5" customHeight="1" thickBot="1">
      <c r="A15" s="157"/>
      <c r="B15" s="169"/>
      <c r="C15" s="169"/>
      <c r="D15" s="169"/>
      <c r="E15" s="169"/>
      <c r="F15" s="141"/>
      <c r="G15" s="141"/>
      <c r="H15" s="141"/>
      <c r="I15" s="183"/>
    </row>
    <row r="16" spans="1:9" s="50" customFormat="1" ht="43.5" customHeight="1">
      <c r="A16" s="884" t="s">
        <v>297</v>
      </c>
      <c r="B16" s="977" t="s">
        <v>595</v>
      </c>
      <c r="C16" s="1004"/>
      <c r="D16" s="978" t="s">
        <v>596</v>
      </c>
      <c r="E16" s="1004"/>
      <c r="F16" s="886" t="s">
        <v>19</v>
      </c>
      <c r="G16" s="934"/>
      <c r="H16" s="889" t="s">
        <v>490</v>
      </c>
      <c r="I16" s="889"/>
    </row>
    <row r="17" spans="1:11" s="50" customFormat="1" ht="43.5" customHeight="1">
      <c r="A17" s="895"/>
      <c r="B17" s="246" t="s">
        <v>5</v>
      </c>
      <c r="C17" s="199" t="s">
        <v>223</v>
      </c>
      <c r="D17" s="199" t="s">
        <v>5</v>
      </c>
      <c r="E17" s="199" t="s">
        <v>223</v>
      </c>
      <c r="F17" s="199" t="s">
        <v>5</v>
      </c>
      <c r="G17" s="199" t="s">
        <v>223</v>
      </c>
      <c r="H17" s="921"/>
      <c r="I17" s="921"/>
    </row>
    <row r="18" spans="1:11" s="50" customFormat="1" ht="42.75" customHeight="1">
      <c r="A18" s="807" t="s">
        <v>673</v>
      </c>
      <c r="B18" s="143">
        <v>20</v>
      </c>
      <c r="C18" s="143">
        <v>4.9000000000000004</v>
      </c>
      <c r="D18" s="143">
        <v>0</v>
      </c>
      <c r="E18" s="143">
        <v>0</v>
      </c>
      <c r="F18" s="143">
        <v>0</v>
      </c>
      <c r="G18" s="143">
        <v>0</v>
      </c>
    </row>
    <row r="19" spans="1:11" s="50" customFormat="1" ht="42.75" customHeight="1">
      <c r="A19" s="807" t="s">
        <v>674</v>
      </c>
      <c r="B19" s="143">
        <v>5</v>
      </c>
      <c r="C19" s="143">
        <v>1</v>
      </c>
      <c r="D19" s="143">
        <v>0</v>
      </c>
      <c r="E19" s="143">
        <v>0</v>
      </c>
      <c r="F19" s="143">
        <v>0</v>
      </c>
      <c r="G19" s="143">
        <v>0</v>
      </c>
    </row>
    <row r="20" spans="1:11" s="50" customFormat="1" ht="42.75" customHeight="1">
      <c r="A20" s="807" t="s">
        <v>638</v>
      </c>
      <c r="B20" s="143">
        <v>2</v>
      </c>
      <c r="C20" s="143">
        <v>0.6</v>
      </c>
      <c r="D20" s="143">
        <v>0</v>
      </c>
      <c r="E20" s="143">
        <v>0</v>
      </c>
      <c r="F20" s="143">
        <v>0</v>
      </c>
      <c r="G20" s="143">
        <v>0</v>
      </c>
    </row>
    <row r="21" spans="1:11" s="50" customFormat="1" ht="42.75" customHeight="1">
      <c r="A21" s="154" t="s">
        <v>826</v>
      </c>
      <c r="B21" s="143">
        <v>2</v>
      </c>
      <c r="C21" s="143">
        <v>0.6</v>
      </c>
      <c r="D21" s="143">
        <v>0</v>
      </c>
      <c r="E21" s="143">
        <v>0</v>
      </c>
      <c r="F21" s="143">
        <v>0</v>
      </c>
      <c r="G21" s="143">
        <v>0</v>
      </c>
    </row>
    <row r="22" spans="1:11" s="50" customFormat="1" ht="42.75" customHeight="1" thickBot="1">
      <c r="A22" s="155" t="s">
        <v>821</v>
      </c>
      <c r="B22" s="142">
        <v>0</v>
      </c>
      <c r="C22" s="142">
        <v>0</v>
      </c>
      <c r="D22" s="180">
        <v>0</v>
      </c>
      <c r="E22" s="180">
        <v>0</v>
      </c>
      <c r="F22" s="180">
        <v>76.67</v>
      </c>
      <c r="G22" s="180">
        <v>120.7</v>
      </c>
      <c r="H22" s="180"/>
      <c r="I22" s="180"/>
    </row>
    <row r="23" spans="1:11" s="47" customFormat="1" ht="14.25" customHeight="1">
      <c r="A23" s="165"/>
      <c r="B23" s="176"/>
      <c r="C23" s="176"/>
      <c r="D23" s="176"/>
      <c r="E23" s="165"/>
      <c r="G23" s="161"/>
      <c r="H23" s="161"/>
      <c r="I23" s="42" t="s">
        <v>502</v>
      </c>
      <c r="J23" s="39"/>
      <c r="K23" s="42"/>
    </row>
    <row r="24" spans="1:11" s="47" customFormat="1" ht="14.25" customHeight="1">
      <c r="A24" s="165"/>
      <c r="B24" s="176"/>
      <c r="C24" s="176"/>
      <c r="D24" s="176"/>
      <c r="E24" s="165"/>
      <c r="F24" s="4"/>
      <c r="G24" s="39"/>
      <c r="H24" s="42"/>
      <c r="I24" s="42"/>
      <c r="J24" s="39"/>
      <c r="K24" s="42"/>
    </row>
    <row r="25" spans="1:11" s="50" customFormat="1" ht="14.25" customHeight="1">
      <c r="B25" s="27"/>
      <c r="C25" s="27"/>
      <c r="D25" s="27"/>
      <c r="E25" s="58"/>
      <c r="F25" s="58"/>
      <c r="G25" s="58"/>
      <c r="H25" s="58"/>
      <c r="I25" s="58"/>
    </row>
    <row r="26" spans="1:11" s="60" customFormat="1" ht="14.25" customHeight="1">
      <c r="B26" s="27"/>
      <c r="C26" s="27"/>
      <c r="D26" s="27"/>
    </row>
    <row r="27" spans="1:11" s="60" customFormat="1" ht="15">
      <c r="B27" s="27"/>
      <c r="C27" s="27"/>
      <c r="D27" s="27"/>
    </row>
    <row r="28" spans="1:11" s="60" customFormat="1" ht="15">
      <c r="B28" s="27"/>
      <c r="C28" s="27"/>
      <c r="D28" s="27"/>
    </row>
    <row r="29" spans="1:11" s="60" customFormat="1" ht="15">
      <c r="B29" s="27"/>
      <c r="C29" s="27"/>
      <c r="D29" s="27"/>
    </row>
    <row r="30" spans="1:11" s="60" customFormat="1" ht="15">
      <c r="B30" s="27"/>
      <c r="C30" s="27"/>
      <c r="D30" s="27"/>
    </row>
    <row r="31" spans="1:11" s="60" customFormat="1" ht="15">
      <c r="B31" s="27"/>
      <c r="C31" s="27"/>
      <c r="D31" s="27"/>
    </row>
  </sheetData>
  <mergeCells count="11">
    <mergeCell ref="A4:I5"/>
    <mergeCell ref="A8:A9"/>
    <mergeCell ref="B8:C8"/>
    <mergeCell ref="D8:E8"/>
    <mergeCell ref="A16:A17"/>
    <mergeCell ref="F8:G8"/>
    <mergeCell ref="H8:I8"/>
    <mergeCell ref="D16:E16"/>
    <mergeCell ref="F16:G16"/>
    <mergeCell ref="B16:C16"/>
    <mergeCell ref="H16:I17"/>
  </mergeCells>
  <phoneticPr fontId="4" type="noConversion"/>
  <pageMargins left="0.78740157480314965" right="0.78740157480314965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M23"/>
  <sheetViews>
    <sheetView view="pageBreakPreview" zoomScaleNormal="100" zoomScaleSheetLayoutView="100" workbookViewId="0">
      <selection activeCell="L18" sqref="L18"/>
    </sheetView>
  </sheetViews>
  <sheetFormatPr defaultRowHeight="14.25"/>
  <cols>
    <col min="1" max="1" width="11.125" style="23" customWidth="1"/>
    <col min="2" max="3" width="5.125" style="23" customWidth="1"/>
    <col min="4" max="4" width="6" style="23" customWidth="1"/>
    <col min="5" max="5" width="6.75" style="23" customWidth="1"/>
    <col min="6" max="7" width="5.125" style="23" customWidth="1"/>
    <col min="8" max="8" width="6" style="23" customWidth="1"/>
    <col min="9" max="9" width="6.75" style="23" customWidth="1"/>
    <col min="10" max="11" width="5.125" style="23" customWidth="1"/>
    <col min="12" max="12" width="6" style="23" customWidth="1"/>
    <col min="13" max="13" width="6.75" style="23" customWidth="1"/>
    <col min="14" max="16384" width="9" style="23"/>
  </cols>
  <sheetData>
    <row r="1" spans="1:13" ht="11.25" customHeight="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4.25" customHeight="1">
      <c r="B2" s="19"/>
      <c r="F2" s="19"/>
      <c r="G2" s="19"/>
      <c r="H2" s="19"/>
      <c r="I2" s="19"/>
      <c r="J2" s="149"/>
      <c r="K2" s="163"/>
      <c r="L2" s="163"/>
      <c r="M2" s="149" t="s">
        <v>827</v>
      </c>
    </row>
    <row r="3" spans="1:13" ht="14.25" customHeight="1">
      <c r="B3" s="163"/>
      <c r="C3" s="19"/>
      <c r="D3" s="19"/>
      <c r="E3" s="19"/>
      <c r="F3" s="19"/>
      <c r="G3" s="19"/>
      <c r="H3" s="19"/>
      <c r="I3" s="19"/>
      <c r="J3" s="19"/>
      <c r="K3" s="29"/>
      <c r="L3" s="29"/>
      <c r="M3" s="29"/>
    </row>
    <row r="4" spans="1:13" s="41" customFormat="1" ht="22.5" customHeight="1">
      <c r="A4" s="911" t="s">
        <v>534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</row>
    <row r="5" spans="1:13" ht="22.5" customHeight="1">
      <c r="A5" s="911"/>
      <c r="B5" s="911"/>
      <c r="C5" s="911"/>
      <c r="D5" s="911"/>
      <c r="E5" s="911"/>
      <c r="F5" s="911"/>
      <c r="G5" s="911"/>
      <c r="H5" s="911"/>
      <c r="I5" s="911"/>
      <c r="J5" s="911"/>
      <c r="K5" s="911"/>
      <c r="L5" s="911"/>
      <c r="M5" s="911"/>
    </row>
    <row r="6" spans="1:13" ht="14.2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4" customFormat="1" ht="14.25" customHeight="1" thickBot="1">
      <c r="A7" s="172" t="s">
        <v>275</v>
      </c>
      <c r="B7" s="172"/>
      <c r="C7" s="39"/>
      <c r="D7" s="39"/>
      <c r="E7" s="39"/>
      <c r="F7" s="39"/>
      <c r="G7" s="39"/>
      <c r="H7" s="39"/>
      <c r="I7" s="39"/>
      <c r="J7" s="39"/>
      <c r="K7" s="37"/>
      <c r="L7" s="37"/>
      <c r="M7" s="139" t="s">
        <v>276</v>
      </c>
    </row>
    <row r="8" spans="1:13" s="49" customFormat="1" ht="33" customHeight="1">
      <c r="A8" s="884" t="s">
        <v>296</v>
      </c>
      <c r="B8" s="888" t="s">
        <v>229</v>
      </c>
      <c r="C8" s="893"/>
      <c r="D8" s="893"/>
      <c r="E8" s="934"/>
      <c r="F8" s="886" t="s">
        <v>597</v>
      </c>
      <c r="G8" s="893"/>
      <c r="H8" s="893"/>
      <c r="I8" s="934"/>
      <c r="J8" s="886" t="s">
        <v>598</v>
      </c>
      <c r="K8" s="893"/>
      <c r="L8" s="893"/>
      <c r="M8" s="893"/>
    </row>
    <row r="9" spans="1:13" s="49" customFormat="1" ht="39.75" customHeight="1">
      <c r="A9" s="895"/>
      <c r="B9" s="395" t="s">
        <v>230</v>
      </c>
      <c r="C9" s="199" t="s">
        <v>231</v>
      </c>
      <c r="D9" s="199" t="s">
        <v>274</v>
      </c>
      <c r="E9" s="199" t="s">
        <v>425</v>
      </c>
      <c r="F9" s="199" t="s">
        <v>230</v>
      </c>
      <c r="G9" s="199" t="s">
        <v>231</v>
      </c>
      <c r="H9" s="199" t="s">
        <v>274</v>
      </c>
      <c r="I9" s="199" t="s">
        <v>425</v>
      </c>
      <c r="J9" s="199" t="s">
        <v>230</v>
      </c>
      <c r="K9" s="199" t="s">
        <v>231</v>
      </c>
      <c r="L9" s="199" t="s">
        <v>274</v>
      </c>
      <c r="M9" s="235" t="s">
        <v>425</v>
      </c>
    </row>
    <row r="10" spans="1:13" s="46" customFormat="1" ht="39.6" customHeight="1">
      <c r="A10" s="807" t="s">
        <v>644</v>
      </c>
      <c r="B10" s="362">
        <v>5</v>
      </c>
      <c r="C10" s="363">
        <v>0.01</v>
      </c>
      <c r="D10" s="365">
        <v>1.4</v>
      </c>
      <c r="E10" s="362">
        <v>3977</v>
      </c>
      <c r="F10" s="362">
        <v>0</v>
      </c>
      <c r="G10" s="362">
        <v>0</v>
      </c>
      <c r="H10" s="365">
        <v>0</v>
      </c>
      <c r="I10" s="362">
        <v>0</v>
      </c>
      <c r="J10" s="362">
        <v>1</v>
      </c>
      <c r="K10" s="363">
        <v>0.01</v>
      </c>
      <c r="L10" s="365">
        <v>1.4</v>
      </c>
      <c r="M10" s="362">
        <v>11</v>
      </c>
    </row>
    <row r="11" spans="1:13" ht="39.6" customHeight="1">
      <c r="A11" s="807" t="s">
        <v>642</v>
      </c>
      <c r="B11" s="362">
        <v>2</v>
      </c>
      <c r="C11" s="363">
        <v>0.44000000000000006</v>
      </c>
      <c r="D11" s="363">
        <v>6</v>
      </c>
      <c r="E11" s="362">
        <v>47819</v>
      </c>
      <c r="F11" s="362">
        <v>0</v>
      </c>
      <c r="G11" s="362">
        <v>0</v>
      </c>
      <c r="H11" s="363">
        <v>0</v>
      </c>
      <c r="I11" s="362">
        <v>0</v>
      </c>
      <c r="J11" s="362">
        <v>0</v>
      </c>
      <c r="K11" s="363">
        <v>0</v>
      </c>
      <c r="L11" s="363">
        <v>0</v>
      </c>
      <c r="M11" s="362">
        <v>0</v>
      </c>
    </row>
    <row r="12" spans="1:13" ht="39.6" customHeight="1">
      <c r="A12" s="807" t="s">
        <v>641</v>
      </c>
      <c r="B12" s="362">
        <v>7</v>
      </c>
      <c r="C12" s="363">
        <v>0.83000000000000007</v>
      </c>
      <c r="D12" s="363">
        <v>2.2000000000000002</v>
      </c>
      <c r="E12" s="362">
        <v>174821</v>
      </c>
      <c r="F12" s="362">
        <v>0</v>
      </c>
      <c r="G12" s="362">
        <v>0</v>
      </c>
      <c r="H12" s="363">
        <v>0</v>
      </c>
      <c r="I12" s="362">
        <v>0</v>
      </c>
      <c r="J12" s="362">
        <v>1</v>
      </c>
      <c r="K12" s="363">
        <v>0.01</v>
      </c>
      <c r="L12" s="363">
        <v>2.2000000000000002</v>
      </c>
      <c r="M12" s="362">
        <v>64</v>
      </c>
    </row>
    <row r="13" spans="1:13" s="326" customFormat="1" ht="39.6" customHeight="1">
      <c r="A13" s="154" t="s">
        <v>814</v>
      </c>
      <c r="B13" s="362">
        <v>7</v>
      </c>
      <c r="C13" s="363">
        <v>0.5</v>
      </c>
      <c r="D13" s="363">
        <v>0</v>
      </c>
      <c r="E13" s="362">
        <v>202680</v>
      </c>
      <c r="F13" s="362">
        <v>0</v>
      </c>
      <c r="G13" s="362">
        <v>0</v>
      </c>
      <c r="H13" s="363">
        <v>0</v>
      </c>
      <c r="I13" s="362">
        <v>0</v>
      </c>
      <c r="J13" s="362">
        <v>0</v>
      </c>
      <c r="K13" s="363">
        <v>0</v>
      </c>
      <c r="L13" s="363">
        <v>0</v>
      </c>
      <c r="M13" s="362">
        <v>0</v>
      </c>
    </row>
    <row r="14" spans="1:13" s="644" customFormat="1" ht="39.6" customHeight="1" thickBot="1">
      <c r="A14" s="587" t="s">
        <v>828</v>
      </c>
      <c r="B14" s="642">
        <f>SUM(F14,J14,B22,F22,J22)</f>
        <v>1</v>
      </c>
      <c r="C14" s="643">
        <f>SUM(G14,K14,C22,G22,K22)</f>
        <v>0.02</v>
      </c>
      <c r="D14" s="643">
        <f>SUM(H14,L14,D22,H22,L22)</f>
        <v>0</v>
      </c>
      <c r="E14" s="642">
        <f>SUM(I14,M14,E22,I22,M22)</f>
        <v>2320</v>
      </c>
      <c r="F14" s="639">
        <v>0</v>
      </c>
      <c r="G14" s="639">
        <v>0</v>
      </c>
      <c r="H14" s="640">
        <v>0</v>
      </c>
      <c r="I14" s="639">
        <v>0</v>
      </c>
      <c r="J14" s="639">
        <v>0</v>
      </c>
      <c r="K14" s="640">
        <v>0</v>
      </c>
      <c r="L14" s="640">
        <v>0</v>
      </c>
      <c r="M14" s="639">
        <v>0</v>
      </c>
    </row>
    <row r="15" spans="1:13" s="45" customFormat="1" ht="39.950000000000003" customHeight="1" thickBot="1">
      <c r="A15" s="157"/>
      <c r="B15" s="242"/>
      <c r="C15" s="243"/>
      <c r="D15" s="243"/>
      <c r="E15" s="242"/>
      <c r="F15" s="244"/>
      <c r="G15" s="244"/>
      <c r="H15" s="244"/>
      <c r="I15" s="244"/>
      <c r="J15" s="244"/>
      <c r="K15" s="245"/>
      <c r="L15" s="245"/>
      <c r="M15" s="244"/>
    </row>
    <row r="16" spans="1:13" s="45" customFormat="1" ht="33" customHeight="1">
      <c r="A16" s="884" t="s">
        <v>296</v>
      </c>
      <c r="B16" s="1005" t="s">
        <v>643</v>
      </c>
      <c r="C16" s="1006"/>
      <c r="D16" s="1006"/>
      <c r="E16" s="1007"/>
      <c r="F16" s="886" t="s">
        <v>19</v>
      </c>
      <c r="G16" s="893"/>
      <c r="H16" s="893"/>
      <c r="I16" s="893"/>
      <c r="J16" s="886"/>
      <c r="K16" s="893"/>
      <c r="L16" s="893"/>
      <c r="M16" s="893"/>
    </row>
    <row r="17" spans="1:13" s="45" customFormat="1" ht="39.75" customHeight="1">
      <c r="A17" s="895"/>
      <c r="B17" s="395" t="s">
        <v>230</v>
      </c>
      <c r="C17" s="199" t="s">
        <v>231</v>
      </c>
      <c r="D17" s="199" t="s">
        <v>274</v>
      </c>
      <c r="E17" s="199" t="s">
        <v>425</v>
      </c>
      <c r="F17" s="199" t="s">
        <v>232</v>
      </c>
      <c r="G17" s="199" t="s">
        <v>180</v>
      </c>
      <c r="H17" s="199" t="s">
        <v>274</v>
      </c>
      <c r="I17" s="235" t="s">
        <v>425</v>
      </c>
      <c r="J17" s="199"/>
      <c r="K17" s="199"/>
      <c r="L17" s="199"/>
      <c r="M17" s="235"/>
    </row>
    <row r="18" spans="1:13" s="45" customFormat="1" ht="39.6" customHeight="1">
      <c r="A18" s="807" t="s">
        <v>644</v>
      </c>
      <c r="B18" s="362">
        <v>0</v>
      </c>
      <c r="C18" s="363">
        <v>0</v>
      </c>
      <c r="D18" s="365">
        <v>0</v>
      </c>
      <c r="E18" s="362">
        <v>0</v>
      </c>
      <c r="F18" s="362">
        <v>4</v>
      </c>
      <c r="G18" s="362">
        <v>0</v>
      </c>
      <c r="H18" s="365">
        <v>0</v>
      </c>
      <c r="I18" s="362">
        <v>3966</v>
      </c>
      <c r="J18" s="362"/>
      <c r="K18" s="362"/>
      <c r="L18" s="365"/>
      <c r="M18" s="362"/>
    </row>
    <row r="19" spans="1:13" s="45" customFormat="1" ht="39.6" customHeight="1">
      <c r="A19" s="807" t="s">
        <v>642</v>
      </c>
      <c r="B19" s="362">
        <v>1</v>
      </c>
      <c r="C19" s="363">
        <v>0.28000000000000003</v>
      </c>
      <c r="D19" s="363">
        <v>0</v>
      </c>
      <c r="E19" s="362">
        <v>47487</v>
      </c>
      <c r="F19" s="362">
        <v>1</v>
      </c>
      <c r="G19" s="362">
        <v>0.16</v>
      </c>
      <c r="H19" s="363">
        <v>6</v>
      </c>
      <c r="I19" s="362">
        <v>332</v>
      </c>
      <c r="J19" s="362"/>
      <c r="K19" s="362"/>
      <c r="L19" s="363"/>
      <c r="M19" s="362"/>
    </row>
    <row r="20" spans="1:13" s="45" customFormat="1" ht="39.6" customHeight="1">
      <c r="A20" s="807" t="s">
        <v>641</v>
      </c>
      <c r="B20" s="362">
        <v>5</v>
      </c>
      <c r="C20" s="363">
        <v>0.77</v>
      </c>
      <c r="D20" s="814">
        <v>0</v>
      </c>
      <c r="E20" s="362">
        <v>167230</v>
      </c>
      <c r="F20" s="362">
        <v>1</v>
      </c>
      <c r="G20" s="362">
        <v>0.05</v>
      </c>
      <c r="H20" s="814">
        <v>0</v>
      </c>
      <c r="I20" s="362">
        <v>7527</v>
      </c>
      <c r="J20" s="362"/>
      <c r="K20" s="362"/>
      <c r="L20" s="363"/>
      <c r="M20" s="362"/>
    </row>
    <row r="21" spans="1:13" s="335" customFormat="1" ht="39.6" customHeight="1">
      <c r="A21" s="154" t="s">
        <v>677</v>
      </c>
      <c r="B21" s="362">
        <v>4</v>
      </c>
      <c r="C21" s="363">
        <v>0.5</v>
      </c>
      <c r="D21" s="814">
        <v>0</v>
      </c>
      <c r="E21" s="362">
        <v>202680</v>
      </c>
      <c r="F21" s="362">
        <v>0</v>
      </c>
      <c r="G21" s="362">
        <v>0</v>
      </c>
      <c r="H21" s="363">
        <v>0</v>
      </c>
      <c r="I21" s="362">
        <v>0</v>
      </c>
      <c r="J21" s="362"/>
      <c r="K21" s="362"/>
      <c r="L21" s="363"/>
      <c r="M21" s="362"/>
    </row>
    <row r="22" spans="1:13" s="641" customFormat="1" ht="39.6" customHeight="1" thickBot="1">
      <c r="A22" s="587" t="s">
        <v>800</v>
      </c>
      <c r="B22" s="639">
        <v>1</v>
      </c>
      <c r="C22" s="640">
        <v>0.02</v>
      </c>
      <c r="D22" s="640">
        <v>0</v>
      </c>
      <c r="E22" s="639">
        <v>2320</v>
      </c>
      <c r="F22" s="639">
        <v>0</v>
      </c>
      <c r="G22" s="640">
        <v>0</v>
      </c>
      <c r="H22" s="640">
        <v>0</v>
      </c>
      <c r="I22" s="639">
        <v>0</v>
      </c>
      <c r="J22" s="639"/>
      <c r="K22" s="640"/>
      <c r="L22" s="640"/>
      <c r="M22" s="639"/>
    </row>
    <row r="23" spans="1:13" s="47" customFormat="1" ht="14.25" customHeight="1">
      <c r="A23" s="165"/>
      <c r="B23" s="176"/>
      <c r="C23" s="165"/>
      <c r="D23" s="165"/>
      <c r="E23" s="168"/>
      <c r="F23" s="168"/>
      <c r="G23" s="42"/>
      <c r="H23" s="42"/>
      <c r="I23" s="4"/>
      <c r="J23" s="4"/>
      <c r="K23" s="39"/>
      <c r="L23" s="39"/>
      <c r="M23" s="42" t="s">
        <v>503</v>
      </c>
    </row>
  </sheetData>
  <mergeCells count="9">
    <mergeCell ref="A16:A17"/>
    <mergeCell ref="J8:M8"/>
    <mergeCell ref="B16:E16"/>
    <mergeCell ref="A4:M5"/>
    <mergeCell ref="A8:A9"/>
    <mergeCell ref="B8:E8"/>
    <mergeCell ref="F8:I8"/>
    <mergeCell ref="F16:I16"/>
    <mergeCell ref="J16:M16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1:G25"/>
  <sheetViews>
    <sheetView view="pageBreakPreview" zoomScaleNormal="100" zoomScaleSheetLayoutView="100" workbookViewId="0">
      <selection activeCell="C11" sqref="C11"/>
    </sheetView>
  </sheetViews>
  <sheetFormatPr defaultRowHeight="14.25"/>
  <cols>
    <col min="1" max="1" width="12.625" style="29" customWidth="1"/>
    <col min="2" max="2" width="11.75" style="29" customWidth="1"/>
    <col min="3" max="7" width="11.125" style="29" customWidth="1"/>
    <col min="8" max="16384" width="9" style="29"/>
  </cols>
  <sheetData>
    <row r="1" spans="1:7" ht="11.25" customHeight="1">
      <c r="A1" s="39"/>
      <c r="B1" s="39"/>
      <c r="C1" s="19"/>
      <c r="D1" s="19"/>
      <c r="E1" s="19"/>
      <c r="F1" s="19"/>
      <c r="G1" s="19"/>
    </row>
    <row r="2" spans="1:7" ht="14.25" customHeight="1">
      <c r="A2" s="163" t="s">
        <v>829</v>
      </c>
      <c r="C2" s="163"/>
      <c r="D2" s="19"/>
      <c r="E2" s="19"/>
      <c r="F2" s="163"/>
      <c r="G2" s="149"/>
    </row>
    <row r="3" spans="1:7" ht="14.25" customHeight="1">
      <c r="A3" s="163"/>
      <c r="B3" s="163"/>
      <c r="C3" s="163"/>
      <c r="D3" s="19"/>
      <c r="E3" s="19"/>
      <c r="F3" s="19"/>
      <c r="G3" s="19"/>
    </row>
    <row r="4" spans="1:7" ht="22.5" customHeight="1">
      <c r="A4" s="911" t="s">
        <v>535</v>
      </c>
      <c r="B4" s="911"/>
      <c r="C4" s="911"/>
      <c r="D4" s="911"/>
      <c r="E4" s="911"/>
      <c r="F4" s="911"/>
      <c r="G4" s="911"/>
    </row>
    <row r="5" spans="1:7" ht="22.5" customHeight="1">
      <c r="A5" s="911"/>
      <c r="B5" s="911"/>
      <c r="C5" s="911"/>
      <c r="D5" s="911"/>
      <c r="E5" s="911"/>
      <c r="F5" s="911"/>
      <c r="G5" s="911"/>
    </row>
    <row r="6" spans="1:7" ht="14.25" customHeight="1">
      <c r="A6" s="19"/>
      <c r="B6" s="19"/>
      <c r="C6" s="19"/>
      <c r="D6" s="19"/>
      <c r="E6" s="19"/>
      <c r="F6" s="19"/>
      <c r="G6" s="19"/>
    </row>
    <row r="7" spans="1:7" s="37" customFormat="1" ht="14.25" customHeight="1" thickBot="1">
      <c r="A7" s="172" t="s">
        <v>44</v>
      </c>
      <c r="B7" s="172"/>
      <c r="C7" s="165"/>
      <c r="D7" s="39"/>
      <c r="E7" s="39"/>
      <c r="F7" s="39"/>
      <c r="G7" s="139" t="s">
        <v>160</v>
      </c>
    </row>
    <row r="8" spans="1:7" s="17" customFormat="1" ht="22.5" customHeight="1">
      <c r="A8" s="884" t="s">
        <v>296</v>
      </c>
      <c r="B8" s="1001" t="s">
        <v>17</v>
      </c>
      <c r="C8" s="887" t="s">
        <v>239</v>
      </c>
      <c r="D8" s="887"/>
      <c r="E8" s="906"/>
      <c r="F8" s="887" t="s">
        <v>279</v>
      </c>
      <c r="G8" s="887"/>
    </row>
    <row r="9" spans="1:7" s="17" customFormat="1" ht="22.5" customHeight="1">
      <c r="A9" s="944"/>
      <c r="B9" s="1008"/>
      <c r="C9" s="909" t="s">
        <v>23</v>
      </c>
      <c r="D9" s="904" t="s">
        <v>211</v>
      </c>
      <c r="E9" s="907" t="s">
        <v>408</v>
      </c>
      <c r="F9" s="909" t="s">
        <v>23</v>
      </c>
      <c r="G9" s="912" t="s">
        <v>272</v>
      </c>
    </row>
    <row r="10" spans="1:7" s="17" customFormat="1" ht="20.25" customHeight="1">
      <c r="A10" s="885"/>
      <c r="B10" s="1009"/>
      <c r="C10" s="910"/>
      <c r="D10" s="894"/>
      <c r="E10" s="897"/>
      <c r="F10" s="910"/>
      <c r="G10" s="936"/>
    </row>
    <row r="11" spans="1:7" s="116" customFormat="1" ht="36.950000000000003" customHeight="1">
      <c r="A11" s="807" t="s">
        <v>673</v>
      </c>
      <c r="B11" s="507">
        <v>16.907</v>
      </c>
      <c r="C11" s="508">
        <v>0</v>
      </c>
      <c r="D11" s="508">
        <v>0</v>
      </c>
      <c r="E11" s="508">
        <v>0</v>
      </c>
      <c r="F11" s="507">
        <v>16.907</v>
      </c>
      <c r="G11" s="509">
        <v>1.631</v>
      </c>
    </row>
    <row r="12" spans="1:7" s="233" customFormat="1" ht="36.950000000000003" customHeight="1">
      <c r="A12" s="807" t="s">
        <v>674</v>
      </c>
      <c r="B12" s="507">
        <v>13.451999999999998</v>
      </c>
      <c r="C12" s="508">
        <v>0</v>
      </c>
      <c r="D12" s="508">
        <v>0</v>
      </c>
      <c r="E12" s="508">
        <v>0</v>
      </c>
      <c r="F12" s="507">
        <v>13.451999999999998</v>
      </c>
      <c r="G12" s="509">
        <v>0.96599999999999997</v>
      </c>
    </row>
    <row r="13" spans="1:7" s="233" customFormat="1" ht="36.950000000000003" customHeight="1">
      <c r="A13" s="807" t="s">
        <v>638</v>
      </c>
      <c r="B13" s="507">
        <v>4.3159999999999998</v>
      </c>
      <c r="C13" s="508">
        <v>0</v>
      </c>
      <c r="D13" s="508">
        <v>0</v>
      </c>
      <c r="E13" s="508">
        <v>0</v>
      </c>
      <c r="F13" s="507">
        <v>4.3159999999999998</v>
      </c>
      <c r="G13" s="509">
        <v>1.133</v>
      </c>
    </row>
    <row r="14" spans="1:7" s="233" customFormat="1" ht="36.950000000000003" customHeight="1">
      <c r="A14" s="154" t="s">
        <v>830</v>
      </c>
      <c r="B14" s="507">
        <v>16.2</v>
      </c>
      <c r="C14" s="508">
        <v>0</v>
      </c>
      <c r="D14" s="508">
        <v>0</v>
      </c>
      <c r="E14" s="508">
        <v>0</v>
      </c>
      <c r="F14" s="507">
        <v>16.2</v>
      </c>
      <c r="G14" s="509">
        <v>0.7</v>
      </c>
    </row>
    <row r="15" spans="1:7" s="234" customFormat="1" ht="36.950000000000003" customHeight="1" thickBot="1">
      <c r="A15" s="155" t="s">
        <v>831</v>
      </c>
      <c r="B15" s="715">
        <f>SUM(C15,F15)</f>
        <v>2.5</v>
      </c>
      <c r="C15" s="716">
        <v>0</v>
      </c>
      <c r="D15" s="717">
        <v>0</v>
      </c>
      <c r="E15" s="717">
        <v>0</v>
      </c>
      <c r="F15" s="715">
        <f>SUM(G15,B24:G24)</f>
        <v>2.5</v>
      </c>
      <c r="G15" s="718">
        <v>0</v>
      </c>
    </row>
    <row r="16" spans="1:7" s="240" customFormat="1" ht="48.95" customHeight="1" thickBot="1">
      <c r="A16" s="145"/>
      <c r="B16" s="145"/>
      <c r="C16" s="230"/>
      <c r="D16" s="232"/>
      <c r="E16" s="232"/>
      <c r="F16" s="232"/>
      <c r="G16" s="232"/>
    </row>
    <row r="17" spans="1:7" s="17" customFormat="1" ht="22.5" customHeight="1">
      <c r="A17" s="884" t="s">
        <v>296</v>
      </c>
      <c r="B17" s="1003" t="s">
        <v>278</v>
      </c>
      <c r="C17" s="977"/>
      <c r="D17" s="977"/>
      <c r="E17" s="977"/>
      <c r="F17" s="977"/>
      <c r="G17" s="977"/>
    </row>
    <row r="18" spans="1:7" ht="22.5" customHeight="1">
      <c r="A18" s="944"/>
      <c r="B18" s="914" t="s">
        <v>210</v>
      </c>
      <c r="C18" s="907" t="s">
        <v>209</v>
      </c>
      <c r="D18" s="907" t="s">
        <v>483</v>
      </c>
      <c r="E18" s="907" t="s">
        <v>482</v>
      </c>
      <c r="F18" s="909" t="s">
        <v>409</v>
      </c>
      <c r="G18" s="904" t="s">
        <v>19</v>
      </c>
    </row>
    <row r="19" spans="1:7" ht="33" customHeight="1">
      <c r="A19" s="885"/>
      <c r="B19" s="915"/>
      <c r="C19" s="897"/>
      <c r="D19" s="897"/>
      <c r="E19" s="897"/>
      <c r="F19" s="910"/>
      <c r="G19" s="894"/>
    </row>
    <row r="20" spans="1:7" s="233" customFormat="1" ht="36.950000000000003" customHeight="1">
      <c r="A20" s="807" t="s">
        <v>673</v>
      </c>
      <c r="B20" s="352">
        <v>0.91300000000000003</v>
      </c>
      <c r="C20" s="132">
        <v>0.65900000000000003</v>
      </c>
      <c r="D20" s="132">
        <v>0</v>
      </c>
      <c r="E20" s="132">
        <v>0</v>
      </c>
      <c r="F20" s="318">
        <v>0.113</v>
      </c>
      <c r="G20" s="188">
        <v>13.590999999999999</v>
      </c>
    </row>
    <row r="21" spans="1:7" s="233" customFormat="1" ht="36.950000000000003" customHeight="1">
      <c r="A21" s="807" t="s">
        <v>674</v>
      </c>
      <c r="B21" s="507">
        <v>0</v>
      </c>
      <c r="C21" s="132">
        <v>2.786</v>
      </c>
      <c r="D21" s="132">
        <v>0</v>
      </c>
      <c r="E21" s="132">
        <v>0</v>
      </c>
      <c r="F21" s="318">
        <v>0</v>
      </c>
      <c r="G21" s="188">
        <v>9.6999999999999993</v>
      </c>
    </row>
    <row r="22" spans="1:7" s="233" customFormat="1" ht="36.950000000000003" customHeight="1">
      <c r="A22" s="807" t="s">
        <v>638</v>
      </c>
      <c r="B22" s="132">
        <v>0</v>
      </c>
      <c r="C22" s="132">
        <v>0.155</v>
      </c>
      <c r="D22" s="132">
        <v>0</v>
      </c>
      <c r="E22" s="132">
        <v>0</v>
      </c>
      <c r="F22" s="318">
        <v>0</v>
      </c>
      <c r="G22" s="188">
        <v>3.028</v>
      </c>
    </row>
    <row r="23" spans="1:7" s="353" customFormat="1" ht="36.950000000000003" customHeight="1">
      <c r="A23" s="154" t="s">
        <v>672</v>
      </c>
      <c r="B23" s="132">
        <v>0</v>
      </c>
      <c r="C23" s="132">
        <v>0.5</v>
      </c>
      <c r="D23" s="132">
        <v>0</v>
      </c>
      <c r="E23" s="132">
        <v>0</v>
      </c>
      <c r="F23" s="318">
        <v>0</v>
      </c>
      <c r="G23" s="188">
        <v>15</v>
      </c>
    </row>
    <row r="24" spans="1:7" s="233" customFormat="1" ht="36.950000000000003" customHeight="1" thickBot="1">
      <c r="A24" s="155" t="s">
        <v>747</v>
      </c>
      <c r="B24" s="719">
        <v>0</v>
      </c>
      <c r="C24" s="719">
        <v>1</v>
      </c>
      <c r="D24" s="719">
        <v>0</v>
      </c>
      <c r="E24" s="719">
        <v>0</v>
      </c>
      <c r="F24" s="718">
        <v>0.1</v>
      </c>
      <c r="G24" s="718">
        <v>1.4</v>
      </c>
    </row>
    <row r="25" spans="1:7" s="37" customFormat="1" ht="21" customHeight="1">
      <c r="A25" s="986"/>
      <c r="B25" s="986"/>
      <c r="C25" s="986"/>
      <c r="D25" s="986"/>
      <c r="E25" s="986"/>
      <c r="F25" s="1010" t="s">
        <v>501</v>
      </c>
      <c r="G25" s="1010"/>
    </row>
  </sheetData>
  <mergeCells count="20">
    <mergeCell ref="A25:E25"/>
    <mergeCell ref="F25:G25"/>
    <mergeCell ref="G9:G10"/>
    <mergeCell ref="D18:D19"/>
    <mergeCell ref="E18:E19"/>
    <mergeCell ref="G18:G19"/>
    <mergeCell ref="D9:D10"/>
    <mergeCell ref="E9:E10"/>
    <mergeCell ref="C18:C19"/>
    <mergeCell ref="B18:B19"/>
    <mergeCell ref="A4:G5"/>
    <mergeCell ref="B17:G17"/>
    <mergeCell ref="F9:F10"/>
    <mergeCell ref="A8:A10"/>
    <mergeCell ref="A17:A19"/>
    <mergeCell ref="F18:F19"/>
    <mergeCell ref="C8:E8"/>
    <mergeCell ref="C9:C10"/>
    <mergeCell ref="B8:B10"/>
    <mergeCell ref="F8:G8"/>
  </mergeCells>
  <phoneticPr fontId="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H71"/>
  <sheetViews>
    <sheetView view="pageBreakPreview" topLeftCell="A10" zoomScaleNormal="100" zoomScaleSheetLayoutView="100" workbookViewId="0">
      <selection activeCell="D12" sqref="D12"/>
    </sheetView>
  </sheetViews>
  <sheetFormatPr defaultRowHeight="14.25"/>
  <cols>
    <col min="1" max="1" width="11.625" style="27" customWidth="1"/>
    <col min="2" max="3" width="10.75" style="27" customWidth="1"/>
    <col min="4" max="4" width="10.625" style="27" customWidth="1"/>
    <col min="5" max="5" width="9.25" style="27" customWidth="1"/>
    <col min="6" max="7" width="8.75" style="27" customWidth="1"/>
    <col min="8" max="8" width="9.25" style="27" customWidth="1"/>
    <col min="9" max="16384" width="9" style="27"/>
  </cols>
  <sheetData>
    <row r="1" spans="1:8" s="21" customFormat="1" ht="11.25" customHeight="1">
      <c r="C1" s="26"/>
      <c r="D1" s="26"/>
      <c r="E1" s="26"/>
      <c r="F1" s="26"/>
      <c r="G1" s="116"/>
    </row>
    <row r="2" spans="1:8" s="21" customFormat="1" ht="14.25" customHeight="1">
      <c r="A2" s="163"/>
      <c r="B2" s="50"/>
      <c r="C2" s="26"/>
      <c r="D2" s="26"/>
      <c r="E2" s="26"/>
      <c r="F2" s="26"/>
      <c r="H2" s="149" t="s">
        <v>832</v>
      </c>
    </row>
    <row r="3" spans="1:8" s="21" customFormat="1" ht="14.25" customHeight="1">
      <c r="A3" s="50"/>
      <c r="B3" s="50"/>
      <c r="C3" s="26"/>
      <c r="D3" s="26"/>
      <c r="E3" s="26"/>
      <c r="F3" s="26"/>
      <c r="G3" s="26"/>
    </row>
    <row r="4" spans="1:8" ht="22.5" customHeight="1">
      <c r="A4" s="982" t="s">
        <v>445</v>
      </c>
      <c r="B4" s="982"/>
      <c r="C4" s="982"/>
      <c r="D4" s="982"/>
      <c r="E4" s="982"/>
      <c r="F4" s="982"/>
      <c r="G4" s="982"/>
      <c r="H4" s="982"/>
    </row>
    <row r="5" spans="1:8" ht="22.5" customHeight="1">
      <c r="A5" s="982" t="s">
        <v>536</v>
      </c>
      <c r="B5" s="982"/>
      <c r="C5" s="982"/>
      <c r="D5" s="982"/>
      <c r="E5" s="982"/>
      <c r="F5" s="982"/>
      <c r="G5" s="982"/>
      <c r="H5" s="982"/>
    </row>
    <row r="6" spans="1:8" ht="11.25" customHeight="1">
      <c r="A6" s="237"/>
      <c r="B6" s="237"/>
      <c r="C6" s="237"/>
      <c r="D6" s="237"/>
      <c r="E6" s="237"/>
      <c r="F6" s="237"/>
      <c r="G6" s="237"/>
    </row>
    <row r="7" spans="1:8" ht="14.25" customHeight="1" thickBot="1">
      <c r="A7" s="165" t="s">
        <v>127</v>
      </c>
      <c r="B7" s="238"/>
      <c r="C7" s="238"/>
      <c r="D7" s="238"/>
      <c r="E7" s="238"/>
      <c r="F7" s="238"/>
      <c r="H7" s="42" t="s">
        <v>171</v>
      </c>
    </row>
    <row r="8" spans="1:8" ht="43.5" customHeight="1">
      <c r="A8" s="1014" t="s">
        <v>296</v>
      </c>
      <c r="B8" s="990" t="s">
        <v>417</v>
      </c>
      <c r="C8" s="991" t="s">
        <v>418</v>
      </c>
      <c r="D8" s="1012" t="s">
        <v>571</v>
      </c>
      <c r="E8" s="991" t="s">
        <v>128</v>
      </c>
      <c r="F8" s="991"/>
      <c r="G8" s="991"/>
      <c r="H8" s="1016" t="s">
        <v>290</v>
      </c>
    </row>
    <row r="9" spans="1:8" ht="43.5" customHeight="1">
      <c r="A9" s="1015"/>
      <c r="B9" s="1011"/>
      <c r="C9" s="958"/>
      <c r="D9" s="1013"/>
      <c r="E9" s="199" t="s">
        <v>129</v>
      </c>
      <c r="F9" s="199" t="s">
        <v>130</v>
      </c>
      <c r="G9" s="199" t="s">
        <v>289</v>
      </c>
      <c r="H9" s="1017"/>
    </row>
    <row r="10" spans="1:8" ht="96" customHeight="1">
      <c r="A10" s="807" t="s">
        <v>644</v>
      </c>
      <c r="B10" s="703">
        <v>45.93</v>
      </c>
      <c r="C10" s="704">
        <v>10.35</v>
      </c>
      <c r="D10" s="720">
        <v>0</v>
      </c>
      <c r="E10" s="704">
        <v>1376.4</v>
      </c>
      <c r="F10" s="721">
        <v>0</v>
      </c>
      <c r="G10" s="721">
        <v>0</v>
      </c>
      <c r="H10" s="704">
        <v>132.58000000000001</v>
      </c>
    </row>
    <row r="11" spans="1:8" ht="96" customHeight="1">
      <c r="A11" s="807" t="s">
        <v>642</v>
      </c>
      <c r="B11" s="703">
        <v>45.92</v>
      </c>
      <c r="C11" s="704">
        <v>10.35</v>
      </c>
      <c r="D11" s="720">
        <v>0</v>
      </c>
      <c r="E11" s="704">
        <v>1376.44</v>
      </c>
      <c r="F11" s="721">
        <v>0</v>
      </c>
      <c r="G11" s="721">
        <v>0</v>
      </c>
      <c r="H11" s="704">
        <v>134.15</v>
      </c>
    </row>
    <row r="12" spans="1:8" ht="96" customHeight="1">
      <c r="A12" s="807" t="s">
        <v>641</v>
      </c>
      <c r="B12" s="704">
        <v>45.93</v>
      </c>
      <c r="C12" s="704">
        <v>10.35</v>
      </c>
      <c r="D12" s="720">
        <v>0</v>
      </c>
      <c r="E12" s="704">
        <v>1376.44</v>
      </c>
      <c r="F12" s="721">
        <v>0</v>
      </c>
      <c r="G12" s="721">
        <v>0</v>
      </c>
      <c r="H12" s="704">
        <v>134.15</v>
      </c>
    </row>
    <row r="13" spans="1:8" s="325" customFormat="1" ht="96" customHeight="1">
      <c r="A13" s="154" t="s">
        <v>833</v>
      </c>
      <c r="B13" s="704">
        <v>45.9</v>
      </c>
      <c r="C13" s="704">
        <v>10.4</v>
      </c>
      <c r="D13" s="720">
        <v>0</v>
      </c>
      <c r="E13" s="704">
        <v>1376.4</v>
      </c>
      <c r="F13" s="721">
        <v>0</v>
      </c>
      <c r="G13" s="721">
        <v>0</v>
      </c>
      <c r="H13" s="704">
        <v>134.19999999999999</v>
      </c>
    </row>
    <row r="14" spans="1:8" ht="96" customHeight="1" thickBot="1">
      <c r="A14" s="155" t="s">
        <v>756</v>
      </c>
      <c r="B14" s="842">
        <v>45.9</v>
      </c>
      <c r="C14" s="843">
        <v>10.4</v>
      </c>
      <c r="D14" s="722">
        <v>0</v>
      </c>
      <c r="E14" s="844">
        <v>1376.4</v>
      </c>
      <c r="F14" s="373">
        <v>0</v>
      </c>
      <c r="G14" s="373">
        <v>0</v>
      </c>
      <c r="H14" s="844">
        <v>134.19999999999999</v>
      </c>
    </row>
    <row r="15" spans="1:8" s="53" customFormat="1" ht="15" customHeight="1">
      <c r="A15" s="161" t="s">
        <v>288</v>
      </c>
      <c r="B15" s="161"/>
      <c r="C15" s="161"/>
      <c r="D15" s="161"/>
      <c r="E15" s="161"/>
      <c r="F15" s="161"/>
      <c r="H15" s="42" t="s">
        <v>504</v>
      </c>
    </row>
    <row r="16" spans="1:8" s="21" customFormat="1" ht="15" customHeight="1">
      <c r="A16" s="39" t="s">
        <v>291</v>
      </c>
      <c r="B16" s="26"/>
      <c r="C16" s="26"/>
      <c r="D16" s="26"/>
      <c r="E16" s="26"/>
      <c r="F16" s="26"/>
      <c r="G16" s="26"/>
    </row>
    <row r="17" spans="1:7" s="21" customFormat="1"/>
    <row r="18" spans="1:7" s="21" customFormat="1"/>
    <row r="19" spans="1:7" s="21" customFormat="1"/>
    <row r="20" spans="1:7" s="21" customFormat="1"/>
    <row r="21" spans="1:7" s="21" customFormat="1"/>
    <row r="22" spans="1:7" s="21" customFormat="1"/>
    <row r="23" spans="1:7" s="21" customFormat="1"/>
    <row r="24" spans="1:7" s="21" customFormat="1"/>
    <row r="25" spans="1:7" s="21" customFormat="1"/>
    <row r="26" spans="1:7" s="21" customFormat="1">
      <c r="A26" s="71"/>
      <c r="B26" s="71"/>
      <c r="C26" s="71"/>
      <c r="D26" s="71"/>
      <c r="E26" s="71"/>
      <c r="F26" s="71"/>
      <c r="G26" s="71"/>
    </row>
    <row r="27" spans="1:7" s="21" customFormat="1">
      <c r="A27" s="71"/>
      <c r="B27" s="71"/>
      <c r="C27" s="71"/>
      <c r="D27" s="71"/>
      <c r="E27" s="71"/>
      <c r="F27" s="71"/>
      <c r="G27" s="71"/>
    </row>
    <row r="28" spans="1:7" s="21" customFormat="1">
      <c r="A28" s="71"/>
      <c r="B28" s="71"/>
      <c r="C28" s="71"/>
      <c r="D28" s="71"/>
      <c r="E28" s="71"/>
      <c r="F28" s="71"/>
      <c r="G28" s="71"/>
    </row>
    <row r="29" spans="1:7" s="71" customFormat="1"/>
    <row r="30" spans="1:7" s="71" customFormat="1"/>
    <row r="31" spans="1:7" s="71" customFormat="1"/>
    <row r="32" spans="1:7" s="71" customFormat="1"/>
    <row r="33" s="71" customFormat="1"/>
    <row r="34" s="71" customFormat="1"/>
    <row r="35" s="71" customFormat="1"/>
    <row r="36" s="71" customFormat="1"/>
    <row r="37" s="71" customFormat="1"/>
    <row r="38" s="71" customFormat="1"/>
    <row r="39" s="71" customFormat="1"/>
    <row r="40" s="71" customFormat="1"/>
    <row r="41" s="71" customFormat="1"/>
    <row r="42" s="71" customFormat="1"/>
    <row r="43" s="71" customFormat="1"/>
    <row r="44" s="71" customFormat="1"/>
    <row r="45" s="71" customFormat="1"/>
    <row r="46" s="71" customFormat="1"/>
    <row r="47" s="71" customFormat="1"/>
    <row r="48" s="71" customFormat="1"/>
    <row r="49" s="71" customFormat="1"/>
    <row r="50" s="71" customFormat="1"/>
    <row r="51" s="71" customFormat="1"/>
    <row r="52" s="71" customFormat="1"/>
    <row r="53" s="71" customFormat="1"/>
    <row r="54" s="71" customFormat="1"/>
    <row r="55" s="71" customFormat="1"/>
    <row r="56" s="71" customFormat="1"/>
    <row r="57" s="71" customFormat="1"/>
    <row r="58" s="71" customFormat="1"/>
    <row r="59" s="71" customFormat="1"/>
    <row r="60" s="71" customFormat="1"/>
    <row r="61" s="71" customFormat="1"/>
    <row r="62" s="71" customFormat="1"/>
    <row r="63" s="71" customFormat="1"/>
    <row r="64" s="71" customFormat="1"/>
    <row r="65" spans="1:7" s="71" customFormat="1"/>
    <row r="66" spans="1:7" s="71" customFormat="1"/>
    <row r="67" spans="1:7" s="71" customFormat="1"/>
    <row r="68" spans="1:7" s="71" customFormat="1"/>
    <row r="69" spans="1:7" s="71" customFormat="1">
      <c r="A69" s="27"/>
      <c r="B69" s="27"/>
      <c r="C69" s="27"/>
      <c r="D69" s="27"/>
      <c r="E69" s="27"/>
      <c r="F69" s="27"/>
      <c r="G69" s="27"/>
    </row>
    <row r="70" spans="1:7" s="71" customFormat="1">
      <c r="A70" s="27"/>
      <c r="B70" s="27"/>
      <c r="C70" s="27"/>
      <c r="D70" s="27"/>
      <c r="E70" s="27"/>
      <c r="F70" s="27"/>
      <c r="G70" s="27"/>
    </row>
    <row r="71" spans="1:7" s="71" customFormat="1">
      <c r="A71" s="27"/>
      <c r="B71" s="27"/>
      <c r="C71" s="27"/>
      <c r="D71" s="27"/>
      <c r="E71" s="27"/>
      <c r="F71" s="27"/>
      <c r="G71" s="27"/>
    </row>
  </sheetData>
  <mergeCells count="8">
    <mergeCell ref="B8:B9"/>
    <mergeCell ref="D8:D9"/>
    <mergeCell ref="A4:H4"/>
    <mergeCell ref="A5:H5"/>
    <mergeCell ref="A8:A9"/>
    <mergeCell ref="C8:C9"/>
    <mergeCell ref="H8:H9"/>
    <mergeCell ref="E8:G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30"/>
  <sheetViews>
    <sheetView view="pageBreakPreview" topLeftCell="A10" zoomScaleNormal="100" zoomScaleSheetLayoutView="100" workbookViewId="0">
      <selection activeCell="F14" sqref="F14:H14"/>
    </sheetView>
  </sheetViews>
  <sheetFormatPr defaultRowHeight="13.5"/>
  <cols>
    <col min="1" max="1" width="12.5" style="787" customWidth="1"/>
    <col min="2" max="2" width="4.875" style="787" customWidth="1"/>
    <col min="3" max="3" width="4.375" style="787" customWidth="1"/>
    <col min="4" max="4" width="4.75" style="787" customWidth="1"/>
    <col min="5" max="5" width="4.375" style="787" customWidth="1"/>
    <col min="6" max="6" width="5.25" style="787" customWidth="1"/>
    <col min="7" max="7" width="3.75" style="787" customWidth="1"/>
    <col min="8" max="8" width="7.5" style="787" customWidth="1"/>
    <col min="9" max="9" width="10.625" style="787" customWidth="1"/>
    <col min="10" max="10" width="0.75" style="787" hidden="1" customWidth="1"/>
    <col min="11" max="11" width="8.125" style="787" customWidth="1"/>
    <col min="12" max="12" width="6.875" style="787" customWidth="1"/>
    <col min="13" max="13" width="2.625" style="787" customWidth="1"/>
    <col min="14" max="14" width="1.25" style="787" customWidth="1"/>
    <col min="15" max="15" width="9.875" style="787" customWidth="1"/>
    <col min="16" max="257" width="9" style="787"/>
    <col min="258" max="258" width="12.5" style="787" customWidth="1"/>
    <col min="259" max="259" width="4.875" style="787" customWidth="1"/>
    <col min="260" max="260" width="4.375" style="787" customWidth="1"/>
    <col min="261" max="261" width="4.75" style="787" customWidth="1"/>
    <col min="262" max="262" width="4.375" style="787" customWidth="1"/>
    <col min="263" max="263" width="5.25" style="787" customWidth="1"/>
    <col min="264" max="264" width="4.875" style="787" customWidth="1"/>
    <col min="265" max="265" width="7.5" style="787" customWidth="1"/>
    <col min="266" max="266" width="5.375" style="787" customWidth="1"/>
    <col min="267" max="267" width="5.25" style="787" bestFit="1" customWidth="1"/>
    <col min="268" max="268" width="5.25" style="787" customWidth="1"/>
    <col min="269" max="269" width="6.875" style="787" customWidth="1"/>
    <col min="270" max="271" width="5.25" style="787" customWidth="1"/>
    <col min="272" max="513" width="9" style="787"/>
    <col min="514" max="514" width="12.5" style="787" customWidth="1"/>
    <col min="515" max="515" width="4.875" style="787" customWidth="1"/>
    <col min="516" max="516" width="4.375" style="787" customWidth="1"/>
    <col min="517" max="517" width="4.75" style="787" customWidth="1"/>
    <col min="518" max="518" width="4.375" style="787" customWidth="1"/>
    <col min="519" max="519" width="5.25" style="787" customWidth="1"/>
    <col min="520" max="520" width="4.875" style="787" customWidth="1"/>
    <col min="521" max="521" width="7.5" style="787" customWidth="1"/>
    <col min="522" max="522" width="5.375" style="787" customWidth="1"/>
    <col min="523" max="523" width="5.25" style="787" bestFit="1" customWidth="1"/>
    <col min="524" max="524" width="5.25" style="787" customWidth="1"/>
    <col min="525" max="525" width="6.875" style="787" customWidth="1"/>
    <col min="526" max="527" width="5.25" style="787" customWidth="1"/>
    <col min="528" max="769" width="9" style="787"/>
    <col min="770" max="770" width="12.5" style="787" customWidth="1"/>
    <col min="771" max="771" width="4.875" style="787" customWidth="1"/>
    <col min="772" max="772" width="4.375" style="787" customWidth="1"/>
    <col min="773" max="773" width="4.75" style="787" customWidth="1"/>
    <col min="774" max="774" width="4.375" style="787" customWidth="1"/>
    <col min="775" max="775" width="5.25" style="787" customWidth="1"/>
    <col min="776" max="776" width="4.875" style="787" customWidth="1"/>
    <col min="777" max="777" width="7.5" style="787" customWidth="1"/>
    <col min="778" max="778" width="5.375" style="787" customWidth="1"/>
    <col min="779" max="779" width="5.25" style="787" bestFit="1" customWidth="1"/>
    <col min="780" max="780" width="5.25" style="787" customWidth="1"/>
    <col min="781" max="781" width="6.875" style="787" customWidth="1"/>
    <col min="782" max="783" width="5.25" style="787" customWidth="1"/>
    <col min="784" max="1025" width="9" style="787"/>
    <col min="1026" max="1026" width="12.5" style="787" customWidth="1"/>
    <col min="1027" max="1027" width="4.875" style="787" customWidth="1"/>
    <col min="1028" max="1028" width="4.375" style="787" customWidth="1"/>
    <col min="1029" max="1029" width="4.75" style="787" customWidth="1"/>
    <col min="1030" max="1030" width="4.375" style="787" customWidth="1"/>
    <col min="1031" max="1031" width="5.25" style="787" customWidth="1"/>
    <col min="1032" max="1032" width="4.875" style="787" customWidth="1"/>
    <col min="1033" max="1033" width="7.5" style="787" customWidth="1"/>
    <col min="1034" max="1034" width="5.375" style="787" customWidth="1"/>
    <col min="1035" max="1035" width="5.25" style="787" bestFit="1" customWidth="1"/>
    <col min="1036" max="1036" width="5.25" style="787" customWidth="1"/>
    <col min="1037" max="1037" width="6.875" style="787" customWidth="1"/>
    <col min="1038" max="1039" width="5.25" style="787" customWidth="1"/>
    <col min="1040" max="1281" width="9" style="787"/>
    <col min="1282" max="1282" width="12.5" style="787" customWidth="1"/>
    <col min="1283" max="1283" width="4.875" style="787" customWidth="1"/>
    <col min="1284" max="1284" width="4.375" style="787" customWidth="1"/>
    <col min="1285" max="1285" width="4.75" style="787" customWidth="1"/>
    <col min="1286" max="1286" width="4.375" style="787" customWidth="1"/>
    <col min="1287" max="1287" width="5.25" style="787" customWidth="1"/>
    <col min="1288" max="1288" width="4.875" style="787" customWidth="1"/>
    <col min="1289" max="1289" width="7.5" style="787" customWidth="1"/>
    <col min="1290" max="1290" width="5.375" style="787" customWidth="1"/>
    <col min="1291" max="1291" width="5.25" style="787" bestFit="1" customWidth="1"/>
    <col min="1292" max="1292" width="5.25" style="787" customWidth="1"/>
    <col min="1293" max="1293" width="6.875" style="787" customWidth="1"/>
    <col min="1294" max="1295" width="5.25" style="787" customWidth="1"/>
    <col min="1296" max="1537" width="9" style="787"/>
    <col min="1538" max="1538" width="12.5" style="787" customWidth="1"/>
    <col min="1539" max="1539" width="4.875" style="787" customWidth="1"/>
    <col min="1540" max="1540" width="4.375" style="787" customWidth="1"/>
    <col min="1541" max="1541" width="4.75" style="787" customWidth="1"/>
    <col min="1542" max="1542" width="4.375" style="787" customWidth="1"/>
    <col min="1543" max="1543" width="5.25" style="787" customWidth="1"/>
    <col min="1544" max="1544" width="4.875" style="787" customWidth="1"/>
    <col min="1545" max="1545" width="7.5" style="787" customWidth="1"/>
    <col min="1546" max="1546" width="5.375" style="787" customWidth="1"/>
    <col min="1547" max="1547" width="5.25" style="787" bestFit="1" customWidth="1"/>
    <col min="1548" max="1548" width="5.25" style="787" customWidth="1"/>
    <col min="1549" max="1549" width="6.875" style="787" customWidth="1"/>
    <col min="1550" max="1551" width="5.25" style="787" customWidth="1"/>
    <col min="1552" max="1793" width="9" style="787"/>
    <col min="1794" max="1794" width="12.5" style="787" customWidth="1"/>
    <col min="1795" max="1795" width="4.875" style="787" customWidth="1"/>
    <col min="1796" max="1796" width="4.375" style="787" customWidth="1"/>
    <col min="1797" max="1797" width="4.75" style="787" customWidth="1"/>
    <col min="1798" max="1798" width="4.375" style="787" customWidth="1"/>
    <col min="1799" max="1799" width="5.25" style="787" customWidth="1"/>
    <col min="1800" max="1800" width="4.875" style="787" customWidth="1"/>
    <col min="1801" max="1801" width="7.5" style="787" customWidth="1"/>
    <col min="1802" max="1802" width="5.375" style="787" customWidth="1"/>
    <col min="1803" max="1803" width="5.25" style="787" bestFit="1" customWidth="1"/>
    <col min="1804" max="1804" width="5.25" style="787" customWidth="1"/>
    <col min="1805" max="1805" width="6.875" style="787" customWidth="1"/>
    <col min="1806" max="1807" width="5.25" style="787" customWidth="1"/>
    <col min="1808" max="2049" width="9" style="787"/>
    <col min="2050" max="2050" width="12.5" style="787" customWidth="1"/>
    <col min="2051" max="2051" width="4.875" style="787" customWidth="1"/>
    <col min="2052" max="2052" width="4.375" style="787" customWidth="1"/>
    <col min="2053" max="2053" width="4.75" style="787" customWidth="1"/>
    <col min="2054" max="2054" width="4.375" style="787" customWidth="1"/>
    <col min="2055" max="2055" width="5.25" style="787" customWidth="1"/>
    <col min="2056" max="2056" width="4.875" style="787" customWidth="1"/>
    <col min="2057" max="2057" width="7.5" style="787" customWidth="1"/>
    <col min="2058" max="2058" width="5.375" style="787" customWidth="1"/>
    <col min="2059" max="2059" width="5.25" style="787" bestFit="1" customWidth="1"/>
    <col min="2060" max="2060" width="5.25" style="787" customWidth="1"/>
    <col min="2061" max="2061" width="6.875" style="787" customWidth="1"/>
    <col min="2062" max="2063" width="5.25" style="787" customWidth="1"/>
    <col min="2064" max="2305" width="9" style="787"/>
    <col min="2306" max="2306" width="12.5" style="787" customWidth="1"/>
    <col min="2307" max="2307" width="4.875" style="787" customWidth="1"/>
    <col min="2308" max="2308" width="4.375" style="787" customWidth="1"/>
    <col min="2309" max="2309" width="4.75" style="787" customWidth="1"/>
    <col min="2310" max="2310" width="4.375" style="787" customWidth="1"/>
    <col min="2311" max="2311" width="5.25" style="787" customWidth="1"/>
    <col min="2312" max="2312" width="4.875" style="787" customWidth="1"/>
    <col min="2313" max="2313" width="7.5" style="787" customWidth="1"/>
    <col min="2314" max="2314" width="5.375" style="787" customWidth="1"/>
    <col min="2315" max="2315" width="5.25" style="787" bestFit="1" customWidth="1"/>
    <col min="2316" max="2316" width="5.25" style="787" customWidth="1"/>
    <col min="2317" max="2317" width="6.875" style="787" customWidth="1"/>
    <col min="2318" max="2319" width="5.25" style="787" customWidth="1"/>
    <col min="2320" max="2561" width="9" style="787"/>
    <col min="2562" max="2562" width="12.5" style="787" customWidth="1"/>
    <col min="2563" max="2563" width="4.875" style="787" customWidth="1"/>
    <col min="2564" max="2564" width="4.375" style="787" customWidth="1"/>
    <col min="2565" max="2565" width="4.75" style="787" customWidth="1"/>
    <col min="2566" max="2566" width="4.375" style="787" customWidth="1"/>
    <col min="2567" max="2567" width="5.25" style="787" customWidth="1"/>
    <col min="2568" max="2568" width="4.875" style="787" customWidth="1"/>
    <col min="2569" max="2569" width="7.5" style="787" customWidth="1"/>
    <col min="2570" max="2570" width="5.375" style="787" customWidth="1"/>
    <col min="2571" max="2571" width="5.25" style="787" bestFit="1" customWidth="1"/>
    <col min="2572" max="2572" width="5.25" style="787" customWidth="1"/>
    <col min="2573" max="2573" width="6.875" style="787" customWidth="1"/>
    <col min="2574" max="2575" width="5.25" style="787" customWidth="1"/>
    <col min="2576" max="2817" width="9" style="787"/>
    <col min="2818" max="2818" width="12.5" style="787" customWidth="1"/>
    <col min="2819" max="2819" width="4.875" style="787" customWidth="1"/>
    <col min="2820" max="2820" width="4.375" style="787" customWidth="1"/>
    <col min="2821" max="2821" width="4.75" style="787" customWidth="1"/>
    <col min="2822" max="2822" width="4.375" style="787" customWidth="1"/>
    <col min="2823" max="2823" width="5.25" style="787" customWidth="1"/>
    <col min="2824" max="2824" width="4.875" style="787" customWidth="1"/>
    <col min="2825" max="2825" width="7.5" style="787" customWidth="1"/>
    <col min="2826" max="2826" width="5.375" style="787" customWidth="1"/>
    <col min="2827" max="2827" width="5.25" style="787" bestFit="1" customWidth="1"/>
    <col min="2828" max="2828" width="5.25" style="787" customWidth="1"/>
    <col min="2829" max="2829" width="6.875" style="787" customWidth="1"/>
    <col min="2830" max="2831" width="5.25" style="787" customWidth="1"/>
    <col min="2832" max="3073" width="9" style="787"/>
    <col min="3074" max="3074" width="12.5" style="787" customWidth="1"/>
    <col min="3075" max="3075" width="4.875" style="787" customWidth="1"/>
    <col min="3076" max="3076" width="4.375" style="787" customWidth="1"/>
    <col min="3077" max="3077" width="4.75" style="787" customWidth="1"/>
    <col min="3078" max="3078" width="4.375" style="787" customWidth="1"/>
    <col min="3079" max="3079" width="5.25" style="787" customWidth="1"/>
    <col min="3080" max="3080" width="4.875" style="787" customWidth="1"/>
    <col min="3081" max="3081" width="7.5" style="787" customWidth="1"/>
    <col min="3082" max="3082" width="5.375" style="787" customWidth="1"/>
    <col min="3083" max="3083" width="5.25" style="787" bestFit="1" customWidth="1"/>
    <col min="3084" max="3084" width="5.25" style="787" customWidth="1"/>
    <col min="3085" max="3085" width="6.875" style="787" customWidth="1"/>
    <col min="3086" max="3087" width="5.25" style="787" customWidth="1"/>
    <col min="3088" max="3329" width="9" style="787"/>
    <col min="3330" max="3330" width="12.5" style="787" customWidth="1"/>
    <col min="3331" max="3331" width="4.875" style="787" customWidth="1"/>
    <col min="3332" max="3332" width="4.375" style="787" customWidth="1"/>
    <col min="3333" max="3333" width="4.75" style="787" customWidth="1"/>
    <col min="3334" max="3334" width="4.375" style="787" customWidth="1"/>
    <col min="3335" max="3335" width="5.25" style="787" customWidth="1"/>
    <col min="3336" max="3336" width="4.875" style="787" customWidth="1"/>
    <col min="3337" max="3337" width="7.5" style="787" customWidth="1"/>
    <col min="3338" max="3338" width="5.375" style="787" customWidth="1"/>
    <col min="3339" max="3339" width="5.25" style="787" bestFit="1" customWidth="1"/>
    <col min="3340" max="3340" width="5.25" style="787" customWidth="1"/>
    <col min="3341" max="3341" width="6.875" style="787" customWidth="1"/>
    <col min="3342" max="3343" width="5.25" style="787" customWidth="1"/>
    <col min="3344" max="3585" width="9" style="787"/>
    <col min="3586" max="3586" width="12.5" style="787" customWidth="1"/>
    <col min="3587" max="3587" width="4.875" style="787" customWidth="1"/>
    <col min="3588" max="3588" width="4.375" style="787" customWidth="1"/>
    <col min="3589" max="3589" width="4.75" style="787" customWidth="1"/>
    <col min="3590" max="3590" width="4.375" style="787" customWidth="1"/>
    <col min="3591" max="3591" width="5.25" style="787" customWidth="1"/>
    <col min="3592" max="3592" width="4.875" style="787" customWidth="1"/>
    <col min="3593" max="3593" width="7.5" style="787" customWidth="1"/>
    <col min="3594" max="3594" width="5.375" style="787" customWidth="1"/>
    <col min="3595" max="3595" width="5.25" style="787" bestFit="1" customWidth="1"/>
    <col min="3596" max="3596" width="5.25" style="787" customWidth="1"/>
    <col min="3597" max="3597" width="6.875" style="787" customWidth="1"/>
    <col min="3598" max="3599" width="5.25" style="787" customWidth="1"/>
    <col min="3600" max="3841" width="9" style="787"/>
    <col min="3842" max="3842" width="12.5" style="787" customWidth="1"/>
    <col min="3843" max="3843" width="4.875" style="787" customWidth="1"/>
    <col min="3844" max="3844" width="4.375" style="787" customWidth="1"/>
    <col min="3845" max="3845" width="4.75" style="787" customWidth="1"/>
    <col min="3846" max="3846" width="4.375" style="787" customWidth="1"/>
    <col min="3847" max="3847" width="5.25" style="787" customWidth="1"/>
    <col min="3848" max="3848" width="4.875" style="787" customWidth="1"/>
    <col min="3849" max="3849" width="7.5" style="787" customWidth="1"/>
    <col min="3850" max="3850" width="5.375" style="787" customWidth="1"/>
    <col min="3851" max="3851" width="5.25" style="787" bestFit="1" customWidth="1"/>
    <col min="3852" max="3852" width="5.25" style="787" customWidth="1"/>
    <col min="3853" max="3853" width="6.875" style="787" customWidth="1"/>
    <col min="3854" max="3855" width="5.25" style="787" customWidth="1"/>
    <col min="3856" max="4097" width="9" style="787"/>
    <col min="4098" max="4098" width="12.5" style="787" customWidth="1"/>
    <col min="4099" max="4099" width="4.875" style="787" customWidth="1"/>
    <col min="4100" max="4100" width="4.375" style="787" customWidth="1"/>
    <col min="4101" max="4101" width="4.75" style="787" customWidth="1"/>
    <col min="4102" max="4102" width="4.375" style="787" customWidth="1"/>
    <col min="4103" max="4103" width="5.25" style="787" customWidth="1"/>
    <col min="4104" max="4104" width="4.875" style="787" customWidth="1"/>
    <col min="4105" max="4105" width="7.5" style="787" customWidth="1"/>
    <col min="4106" max="4106" width="5.375" style="787" customWidth="1"/>
    <col min="4107" max="4107" width="5.25" style="787" bestFit="1" customWidth="1"/>
    <col min="4108" max="4108" width="5.25" style="787" customWidth="1"/>
    <col min="4109" max="4109" width="6.875" style="787" customWidth="1"/>
    <col min="4110" max="4111" width="5.25" style="787" customWidth="1"/>
    <col min="4112" max="4353" width="9" style="787"/>
    <col min="4354" max="4354" width="12.5" style="787" customWidth="1"/>
    <col min="4355" max="4355" width="4.875" style="787" customWidth="1"/>
    <col min="4356" max="4356" width="4.375" style="787" customWidth="1"/>
    <col min="4357" max="4357" width="4.75" style="787" customWidth="1"/>
    <col min="4358" max="4358" width="4.375" style="787" customWidth="1"/>
    <col min="4359" max="4359" width="5.25" style="787" customWidth="1"/>
    <col min="4360" max="4360" width="4.875" style="787" customWidth="1"/>
    <col min="4361" max="4361" width="7.5" style="787" customWidth="1"/>
    <col min="4362" max="4362" width="5.375" style="787" customWidth="1"/>
    <col min="4363" max="4363" width="5.25" style="787" bestFit="1" customWidth="1"/>
    <col min="4364" max="4364" width="5.25" style="787" customWidth="1"/>
    <col min="4365" max="4365" width="6.875" style="787" customWidth="1"/>
    <col min="4366" max="4367" width="5.25" style="787" customWidth="1"/>
    <col min="4368" max="4609" width="9" style="787"/>
    <col min="4610" max="4610" width="12.5" style="787" customWidth="1"/>
    <col min="4611" max="4611" width="4.875" style="787" customWidth="1"/>
    <col min="4612" max="4612" width="4.375" style="787" customWidth="1"/>
    <col min="4613" max="4613" width="4.75" style="787" customWidth="1"/>
    <col min="4614" max="4614" width="4.375" style="787" customWidth="1"/>
    <col min="4615" max="4615" width="5.25" style="787" customWidth="1"/>
    <col min="4616" max="4616" width="4.875" style="787" customWidth="1"/>
    <col min="4617" max="4617" width="7.5" style="787" customWidth="1"/>
    <col min="4618" max="4618" width="5.375" style="787" customWidth="1"/>
    <col min="4619" max="4619" width="5.25" style="787" bestFit="1" customWidth="1"/>
    <col min="4620" max="4620" width="5.25" style="787" customWidth="1"/>
    <col min="4621" max="4621" width="6.875" style="787" customWidth="1"/>
    <col min="4622" max="4623" width="5.25" style="787" customWidth="1"/>
    <col min="4624" max="4865" width="9" style="787"/>
    <col min="4866" max="4866" width="12.5" style="787" customWidth="1"/>
    <col min="4867" max="4867" width="4.875" style="787" customWidth="1"/>
    <col min="4868" max="4868" width="4.375" style="787" customWidth="1"/>
    <col min="4869" max="4869" width="4.75" style="787" customWidth="1"/>
    <col min="4870" max="4870" width="4.375" style="787" customWidth="1"/>
    <col min="4871" max="4871" width="5.25" style="787" customWidth="1"/>
    <col min="4872" max="4872" width="4.875" style="787" customWidth="1"/>
    <col min="4873" max="4873" width="7.5" style="787" customWidth="1"/>
    <col min="4874" max="4874" width="5.375" style="787" customWidth="1"/>
    <col min="4875" max="4875" width="5.25" style="787" bestFit="1" customWidth="1"/>
    <col min="4876" max="4876" width="5.25" style="787" customWidth="1"/>
    <col min="4877" max="4877" width="6.875" style="787" customWidth="1"/>
    <col min="4878" max="4879" width="5.25" style="787" customWidth="1"/>
    <col min="4880" max="5121" width="9" style="787"/>
    <col min="5122" max="5122" width="12.5" style="787" customWidth="1"/>
    <col min="5123" max="5123" width="4.875" style="787" customWidth="1"/>
    <col min="5124" max="5124" width="4.375" style="787" customWidth="1"/>
    <col min="5125" max="5125" width="4.75" style="787" customWidth="1"/>
    <col min="5126" max="5126" width="4.375" style="787" customWidth="1"/>
    <col min="5127" max="5127" width="5.25" style="787" customWidth="1"/>
    <col min="5128" max="5128" width="4.875" style="787" customWidth="1"/>
    <col min="5129" max="5129" width="7.5" style="787" customWidth="1"/>
    <col min="5130" max="5130" width="5.375" style="787" customWidth="1"/>
    <col min="5131" max="5131" width="5.25" style="787" bestFit="1" customWidth="1"/>
    <col min="5132" max="5132" width="5.25" style="787" customWidth="1"/>
    <col min="5133" max="5133" width="6.875" style="787" customWidth="1"/>
    <col min="5134" max="5135" width="5.25" style="787" customWidth="1"/>
    <col min="5136" max="5377" width="9" style="787"/>
    <col min="5378" max="5378" width="12.5" style="787" customWidth="1"/>
    <col min="5379" max="5379" width="4.875" style="787" customWidth="1"/>
    <col min="5380" max="5380" width="4.375" style="787" customWidth="1"/>
    <col min="5381" max="5381" width="4.75" style="787" customWidth="1"/>
    <col min="5382" max="5382" width="4.375" style="787" customWidth="1"/>
    <col min="5383" max="5383" width="5.25" style="787" customWidth="1"/>
    <col min="5384" max="5384" width="4.875" style="787" customWidth="1"/>
    <col min="5385" max="5385" width="7.5" style="787" customWidth="1"/>
    <col min="5386" max="5386" width="5.375" style="787" customWidth="1"/>
    <col min="5387" max="5387" width="5.25" style="787" bestFit="1" customWidth="1"/>
    <col min="5388" max="5388" width="5.25" style="787" customWidth="1"/>
    <col min="5389" max="5389" width="6.875" style="787" customWidth="1"/>
    <col min="5390" max="5391" width="5.25" style="787" customWidth="1"/>
    <col min="5392" max="5633" width="9" style="787"/>
    <col min="5634" max="5634" width="12.5" style="787" customWidth="1"/>
    <col min="5635" max="5635" width="4.875" style="787" customWidth="1"/>
    <col min="5636" max="5636" width="4.375" style="787" customWidth="1"/>
    <col min="5637" max="5637" width="4.75" style="787" customWidth="1"/>
    <col min="5638" max="5638" width="4.375" style="787" customWidth="1"/>
    <col min="5639" max="5639" width="5.25" style="787" customWidth="1"/>
    <col min="5640" max="5640" width="4.875" style="787" customWidth="1"/>
    <col min="5641" max="5641" width="7.5" style="787" customWidth="1"/>
    <col min="5642" max="5642" width="5.375" style="787" customWidth="1"/>
    <col min="5643" max="5643" width="5.25" style="787" bestFit="1" customWidth="1"/>
    <col min="5644" max="5644" width="5.25" style="787" customWidth="1"/>
    <col min="5645" max="5645" width="6.875" style="787" customWidth="1"/>
    <col min="5646" max="5647" width="5.25" style="787" customWidth="1"/>
    <col min="5648" max="5889" width="9" style="787"/>
    <col min="5890" max="5890" width="12.5" style="787" customWidth="1"/>
    <col min="5891" max="5891" width="4.875" style="787" customWidth="1"/>
    <col min="5892" max="5892" width="4.375" style="787" customWidth="1"/>
    <col min="5893" max="5893" width="4.75" style="787" customWidth="1"/>
    <col min="5894" max="5894" width="4.375" style="787" customWidth="1"/>
    <col min="5895" max="5895" width="5.25" style="787" customWidth="1"/>
    <col min="5896" max="5896" width="4.875" style="787" customWidth="1"/>
    <col min="5897" max="5897" width="7.5" style="787" customWidth="1"/>
    <col min="5898" max="5898" width="5.375" style="787" customWidth="1"/>
    <col min="5899" max="5899" width="5.25" style="787" bestFit="1" customWidth="1"/>
    <col min="5900" max="5900" width="5.25" style="787" customWidth="1"/>
    <col min="5901" max="5901" width="6.875" style="787" customWidth="1"/>
    <col min="5902" max="5903" width="5.25" style="787" customWidth="1"/>
    <col min="5904" max="6145" width="9" style="787"/>
    <col min="6146" max="6146" width="12.5" style="787" customWidth="1"/>
    <col min="6147" max="6147" width="4.875" style="787" customWidth="1"/>
    <col min="6148" max="6148" width="4.375" style="787" customWidth="1"/>
    <col min="6149" max="6149" width="4.75" style="787" customWidth="1"/>
    <col min="6150" max="6150" width="4.375" style="787" customWidth="1"/>
    <col min="6151" max="6151" width="5.25" style="787" customWidth="1"/>
    <col min="6152" max="6152" width="4.875" style="787" customWidth="1"/>
    <col min="6153" max="6153" width="7.5" style="787" customWidth="1"/>
    <col min="6154" max="6154" width="5.375" style="787" customWidth="1"/>
    <col min="6155" max="6155" width="5.25" style="787" bestFit="1" customWidth="1"/>
    <col min="6156" max="6156" width="5.25" style="787" customWidth="1"/>
    <col min="6157" max="6157" width="6.875" style="787" customWidth="1"/>
    <col min="6158" max="6159" width="5.25" style="787" customWidth="1"/>
    <col min="6160" max="6401" width="9" style="787"/>
    <col min="6402" max="6402" width="12.5" style="787" customWidth="1"/>
    <col min="6403" max="6403" width="4.875" style="787" customWidth="1"/>
    <col min="6404" max="6404" width="4.375" style="787" customWidth="1"/>
    <col min="6405" max="6405" width="4.75" style="787" customWidth="1"/>
    <col min="6406" max="6406" width="4.375" style="787" customWidth="1"/>
    <col min="6407" max="6407" width="5.25" style="787" customWidth="1"/>
    <col min="6408" max="6408" width="4.875" style="787" customWidth="1"/>
    <col min="6409" max="6409" width="7.5" style="787" customWidth="1"/>
    <col min="6410" max="6410" width="5.375" style="787" customWidth="1"/>
    <col min="6411" max="6411" width="5.25" style="787" bestFit="1" customWidth="1"/>
    <col min="6412" max="6412" width="5.25" style="787" customWidth="1"/>
    <col min="6413" max="6413" width="6.875" style="787" customWidth="1"/>
    <col min="6414" max="6415" width="5.25" style="787" customWidth="1"/>
    <col min="6416" max="6657" width="9" style="787"/>
    <col min="6658" max="6658" width="12.5" style="787" customWidth="1"/>
    <col min="6659" max="6659" width="4.875" style="787" customWidth="1"/>
    <col min="6660" max="6660" width="4.375" style="787" customWidth="1"/>
    <col min="6661" max="6661" width="4.75" style="787" customWidth="1"/>
    <col min="6662" max="6662" width="4.375" style="787" customWidth="1"/>
    <col min="6663" max="6663" width="5.25" style="787" customWidth="1"/>
    <col min="6664" max="6664" width="4.875" style="787" customWidth="1"/>
    <col min="6665" max="6665" width="7.5" style="787" customWidth="1"/>
    <col min="6666" max="6666" width="5.375" style="787" customWidth="1"/>
    <col min="6667" max="6667" width="5.25" style="787" bestFit="1" customWidth="1"/>
    <col min="6668" max="6668" width="5.25" style="787" customWidth="1"/>
    <col min="6669" max="6669" width="6.875" style="787" customWidth="1"/>
    <col min="6670" max="6671" width="5.25" style="787" customWidth="1"/>
    <col min="6672" max="6913" width="9" style="787"/>
    <col min="6914" max="6914" width="12.5" style="787" customWidth="1"/>
    <col min="6915" max="6915" width="4.875" style="787" customWidth="1"/>
    <col min="6916" max="6916" width="4.375" style="787" customWidth="1"/>
    <col min="6917" max="6917" width="4.75" style="787" customWidth="1"/>
    <col min="6918" max="6918" width="4.375" style="787" customWidth="1"/>
    <col min="6919" max="6919" width="5.25" style="787" customWidth="1"/>
    <col min="6920" max="6920" width="4.875" style="787" customWidth="1"/>
    <col min="6921" max="6921" width="7.5" style="787" customWidth="1"/>
    <col min="6922" max="6922" width="5.375" style="787" customWidth="1"/>
    <col min="6923" max="6923" width="5.25" style="787" bestFit="1" customWidth="1"/>
    <col min="6924" max="6924" width="5.25" style="787" customWidth="1"/>
    <col min="6925" max="6925" width="6.875" style="787" customWidth="1"/>
    <col min="6926" max="6927" width="5.25" style="787" customWidth="1"/>
    <col min="6928" max="7169" width="9" style="787"/>
    <col min="7170" max="7170" width="12.5" style="787" customWidth="1"/>
    <col min="7171" max="7171" width="4.875" style="787" customWidth="1"/>
    <col min="7172" max="7172" width="4.375" style="787" customWidth="1"/>
    <col min="7173" max="7173" width="4.75" style="787" customWidth="1"/>
    <col min="7174" max="7174" width="4.375" style="787" customWidth="1"/>
    <col min="7175" max="7175" width="5.25" style="787" customWidth="1"/>
    <col min="7176" max="7176" width="4.875" style="787" customWidth="1"/>
    <col min="7177" max="7177" width="7.5" style="787" customWidth="1"/>
    <col min="7178" max="7178" width="5.375" style="787" customWidth="1"/>
    <col min="7179" max="7179" width="5.25" style="787" bestFit="1" customWidth="1"/>
    <col min="7180" max="7180" width="5.25" style="787" customWidth="1"/>
    <col min="7181" max="7181" width="6.875" style="787" customWidth="1"/>
    <col min="7182" max="7183" width="5.25" style="787" customWidth="1"/>
    <col min="7184" max="7425" width="9" style="787"/>
    <col min="7426" max="7426" width="12.5" style="787" customWidth="1"/>
    <col min="7427" max="7427" width="4.875" style="787" customWidth="1"/>
    <col min="7428" max="7428" width="4.375" style="787" customWidth="1"/>
    <col min="7429" max="7429" width="4.75" style="787" customWidth="1"/>
    <col min="7430" max="7430" width="4.375" style="787" customWidth="1"/>
    <col min="7431" max="7431" width="5.25" style="787" customWidth="1"/>
    <col min="7432" max="7432" width="4.875" style="787" customWidth="1"/>
    <col min="7433" max="7433" width="7.5" style="787" customWidth="1"/>
    <col min="7434" max="7434" width="5.375" style="787" customWidth="1"/>
    <col min="7435" max="7435" width="5.25" style="787" bestFit="1" customWidth="1"/>
    <col min="7436" max="7436" width="5.25" style="787" customWidth="1"/>
    <col min="7437" max="7437" width="6.875" style="787" customWidth="1"/>
    <col min="7438" max="7439" width="5.25" style="787" customWidth="1"/>
    <col min="7440" max="7681" width="9" style="787"/>
    <col min="7682" max="7682" width="12.5" style="787" customWidth="1"/>
    <col min="7683" max="7683" width="4.875" style="787" customWidth="1"/>
    <col min="7684" max="7684" width="4.375" style="787" customWidth="1"/>
    <col min="7685" max="7685" width="4.75" style="787" customWidth="1"/>
    <col min="7686" max="7686" width="4.375" style="787" customWidth="1"/>
    <col min="7687" max="7687" width="5.25" style="787" customWidth="1"/>
    <col min="7688" max="7688" width="4.875" style="787" customWidth="1"/>
    <col min="7689" max="7689" width="7.5" style="787" customWidth="1"/>
    <col min="7690" max="7690" width="5.375" style="787" customWidth="1"/>
    <col min="7691" max="7691" width="5.25" style="787" bestFit="1" customWidth="1"/>
    <col min="7692" max="7692" width="5.25" style="787" customWidth="1"/>
    <col min="7693" max="7693" width="6.875" style="787" customWidth="1"/>
    <col min="7694" max="7695" width="5.25" style="787" customWidth="1"/>
    <col min="7696" max="7937" width="9" style="787"/>
    <col min="7938" max="7938" width="12.5" style="787" customWidth="1"/>
    <col min="7939" max="7939" width="4.875" style="787" customWidth="1"/>
    <col min="7940" max="7940" width="4.375" style="787" customWidth="1"/>
    <col min="7941" max="7941" width="4.75" style="787" customWidth="1"/>
    <col min="7942" max="7942" width="4.375" style="787" customWidth="1"/>
    <col min="7943" max="7943" width="5.25" style="787" customWidth="1"/>
    <col min="7944" max="7944" width="4.875" style="787" customWidth="1"/>
    <col min="7945" max="7945" width="7.5" style="787" customWidth="1"/>
    <col min="7946" max="7946" width="5.375" style="787" customWidth="1"/>
    <col min="7947" max="7947" width="5.25" style="787" bestFit="1" customWidth="1"/>
    <col min="7948" max="7948" width="5.25" style="787" customWidth="1"/>
    <col min="7949" max="7949" width="6.875" style="787" customWidth="1"/>
    <col min="7950" max="7951" width="5.25" style="787" customWidth="1"/>
    <col min="7952" max="8193" width="9" style="787"/>
    <col min="8194" max="8194" width="12.5" style="787" customWidth="1"/>
    <col min="8195" max="8195" width="4.875" style="787" customWidth="1"/>
    <col min="8196" max="8196" width="4.375" style="787" customWidth="1"/>
    <col min="8197" max="8197" width="4.75" style="787" customWidth="1"/>
    <col min="8198" max="8198" width="4.375" style="787" customWidth="1"/>
    <col min="8199" max="8199" width="5.25" style="787" customWidth="1"/>
    <col min="8200" max="8200" width="4.875" style="787" customWidth="1"/>
    <col min="8201" max="8201" width="7.5" style="787" customWidth="1"/>
    <col min="8202" max="8202" width="5.375" style="787" customWidth="1"/>
    <col min="8203" max="8203" width="5.25" style="787" bestFit="1" customWidth="1"/>
    <col min="8204" max="8204" width="5.25" style="787" customWidth="1"/>
    <col min="8205" max="8205" width="6.875" style="787" customWidth="1"/>
    <col min="8206" max="8207" width="5.25" style="787" customWidth="1"/>
    <col min="8208" max="8449" width="9" style="787"/>
    <col min="8450" max="8450" width="12.5" style="787" customWidth="1"/>
    <col min="8451" max="8451" width="4.875" style="787" customWidth="1"/>
    <col min="8452" max="8452" width="4.375" style="787" customWidth="1"/>
    <col min="8453" max="8453" width="4.75" style="787" customWidth="1"/>
    <col min="8454" max="8454" width="4.375" style="787" customWidth="1"/>
    <col min="8455" max="8455" width="5.25" style="787" customWidth="1"/>
    <col min="8456" max="8456" width="4.875" style="787" customWidth="1"/>
    <col min="8457" max="8457" width="7.5" style="787" customWidth="1"/>
    <col min="8458" max="8458" width="5.375" style="787" customWidth="1"/>
    <col min="8459" max="8459" width="5.25" style="787" bestFit="1" customWidth="1"/>
    <col min="8460" max="8460" width="5.25" style="787" customWidth="1"/>
    <col min="8461" max="8461" width="6.875" style="787" customWidth="1"/>
    <col min="8462" max="8463" width="5.25" style="787" customWidth="1"/>
    <col min="8464" max="8705" width="9" style="787"/>
    <col min="8706" max="8706" width="12.5" style="787" customWidth="1"/>
    <col min="8707" max="8707" width="4.875" style="787" customWidth="1"/>
    <col min="8708" max="8708" width="4.375" style="787" customWidth="1"/>
    <col min="8709" max="8709" width="4.75" style="787" customWidth="1"/>
    <col min="8710" max="8710" width="4.375" style="787" customWidth="1"/>
    <col min="8711" max="8711" width="5.25" style="787" customWidth="1"/>
    <col min="8712" max="8712" width="4.875" style="787" customWidth="1"/>
    <col min="8713" max="8713" width="7.5" style="787" customWidth="1"/>
    <col min="8714" max="8714" width="5.375" style="787" customWidth="1"/>
    <col min="8715" max="8715" width="5.25" style="787" bestFit="1" customWidth="1"/>
    <col min="8716" max="8716" width="5.25" style="787" customWidth="1"/>
    <col min="8717" max="8717" width="6.875" style="787" customWidth="1"/>
    <col min="8718" max="8719" width="5.25" style="787" customWidth="1"/>
    <col min="8720" max="8961" width="9" style="787"/>
    <col min="8962" max="8962" width="12.5" style="787" customWidth="1"/>
    <col min="8963" max="8963" width="4.875" style="787" customWidth="1"/>
    <col min="8964" max="8964" width="4.375" style="787" customWidth="1"/>
    <col min="8965" max="8965" width="4.75" style="787" customWidth="1"/>
    <col min="8966" max="8966" width="4.375" style="787" customWidth="1"/>
    <col min="8967" max="8967" width="5.25" style="787" customWidth="1"/>
    <col min="8968" max="8968" width="4.875" style="787" customWidth="1"/>
    <col min="8969" max="8969" width="7.5" style="787" customWidth="1"/>
    <col min="8970" max="8970" width="5.375" style="787" customWidth="1"/>
    <col min="8971" max="8971" width="5.25" style="787" bestFit="1" customWidth="1"/>
    <col min="8972" max="8972" width="5.25" style="787" customWidth="1"/>
    <col min="8973" max="8973" width="6.875" style="787" customWidth="1"/>
    <col min="8974" max="8975" width="5.25" style="787" customWidth="1"/>
    <col min="8976" max="9217" width="9" style="787"/>
    <col min="9218" max="9218" width="12.5" style="787" customWidth="1"/>
    <col min="9219" max="9219" width="4.875" style="787" customWidth="1"/>
    <col min="9220" max="9220" width="4.375" style="787" customWidth="1"/>
    <col min="9221" max="9221" width="4.75" style="787" customWidth="1"/>
    <col min="9222" max="9222" width="4.375" style="787" customWidth="1"/>
    <col min="9223" max="9223" width="5.25" style="787" customWidth="1"/>
    <col min="9224" max="9224" width="4.875" style="787" customWidth="1"/>
    <col min="9225" max="9225" width="7.5" style="787" customWidth="1"/>
    <col min="9226" max="9226" width="5.375" style="787" customWidth="1"/>
    <col min="9227" max="9227" width="5.25" style="787" bestFit="1" customWidth="1"/>
    <col min="9228" max="9228" width="5.25" style="787" customWidth="1"/>
    <col min="9229" max="9229" width="6.875" style="787" customWidth="1"/>
    <col min="9230" max="9231" width="5.25" style="787" customWidth="1"/>
    <col min="9232" max="9473" width="9" style="787"/>
    <col min="9474" max="9474" width="12.5" style="787" customWidth="1"/>
    <col min="9475" max="9475" width="4.875" style="787" customWidth="1"/>
    <col min="9476" max="9476" width="4.375" style="787" customWidth="1"/>
    <col min="9477" max="9477" width="4.75" style="787" customWidth="1"/>
    <col min="9478" max="9478" width="4.375" style="787" customWidth="1"/>
    <col min="9479" max="9479" width="5.25" style="787" customWidth="1"/>
    <col min="9480" max="9480" width="4.875" style="787" customWidth="1"/>
    <col min="9481" max="9481" width="7.5" style="787" customWidth="1"/>
    <col min="9482" max="9482" width="5.375" style="787" customWidth="1"/>
    <col min="9483" max="9483" width="5.25" style="787" bestFit="1" customWidth="1"/>
    <col min="9484" max="9484" width="5.25" style="787" customWidth="1"/>
    <col min="9485" max="9485" width="6.875" style="787" customWidth="1"/>
    <col min="9486" max="9487" width="5.25" style="787" customWidth="1"/>
    <col min="9488" max="9729" width="9" style="787"/>
    <col min="9730" max="9730" width="12.5" style="787" customWidth="1"/>
    <col min="9731" max="9731" width="4.875" style="787" customWidth="1"/>
    <col min="9732" max="9732" width="4.375" style="787" customWidth="1"/>
    <col min="9733" max="9733" width="4.75" style="787" customWidth="1"/>
    <col min="9734" max="9734" width="4.375" style="787" customWidth="1"/>
    <col min="9735" max="9735" width="5.25" style="787" customWidth="1"/>
    <col min="9736" max="9736" width="4.875" style="787" customWidth="1"/>
    <col min="9737" max="9737" width="7.5" style="787" customWidth="1"/>
    <col min="9738" max="9738" width="5.375" style="787" customWidth="1"/>
    <col min="9739" max="9739" width="5.25" style="787" bestFit="1" customWidth="1"/>
    <col min="9740" max="9740" width="5.25" style="787" customWidth="1"/>
    <col min="9741" max="9741" width="6.875" style="787" customWidth="1"/>
    <col min="9742" max="9743" width="5.25" style="787" customWidth="1"/>
    <col min="9744" max="9985" width="9" style="787"/>
    <col min="9986" max="9986" width="12.5" style="787" customWidth="1"/>
    <col min="9987" max="9987" width="4.875" style="787" customWidth="1"/>
    <col min="9988" max="9988" width="4.375" style="787" customWidth="1"/>
    <col min="9989" max="9989" width="4.75" style="787" customWidth="1"/>
    <col min="9990" max="9990" width="4.375" style="787" customWidth="1"/>
    <col min="9991" max="9991" width="5.25" style="787" customWidth="1"/>
    <col min="9992" max="9992" width="4.875" style="787" customWidth="1"/>
    <col min="9993" max="9993" width="7.5" style="787" customWidth="1"/>
    <col min="9994" max="9994" width="5.375" style="787" customWidth="1"/>
    <col min="9995" max="9995" width="5.25" style="787" bestFit="1" customWidth="1"/>
    <col min="9996" max="9996" width="5.25" style="787" customWidth="1"/>
    <col min="9997" max="9997" width="6.875" style="787" customWidth="1"/>
    <col min="9998" max="9999" width="5.25" style="787" customWidth="1"/>
    <col min="10000" max="10241" width="9" style="787"/>
    <col min="10242" max="10242" width="12.5" style="787" customWidth="1"/>
    <col min="10243" max="10243" width="4.875" style="787" customWidth="1"/>
    <col min="10244" max="10244" width="4.375" style="787" customWidth="1"/>
    <col min="10245" max="10245" width="4.75" style="787" customWidth="1"/>
    <col min="10246" max="10246" width="4.375" style="787" customWidth="1"/>
    <col min="10247" max="10247" width="5.25" style="787" customWidth="1"/>
    <col min="10248" max="10248" width="4.875" style="787" customWidth="1"/>
    <col min="10249" max="10249" width="7.5" style="787" customWidth="1"/>
    <col min="10250" max="10250" width="5.375" style="787" customWidth="1"/>
    <col min="10251" max="10251" width="5.25" style="787" bestFit="1" customWidth="1"/>
    <col min="10252" max="10252" width="5.25" style="787" customWidth="1"/>
    <col min="10253" max="10253" width="6.875" style="787" customWidth="1"/>
    <col min="10254" max="10255" width="5.25" style="787" customWidth="1"/>
    <col min="10256" max="10497" width="9" style="787"/>
    <col min="10498" max="10498" width="12.5" style="787" customWidth="1"/>
    <col min="10499" max="10499" width="4.875" style="787" customWidth="1"/>
    <col min="10500" max="10500" width="4.375" style="787" customWidth="1"/>
    <col min="10501" max="10501" width="4.75" style="787" customWidth="1"/>
    <col min="10502" max="10502" width="4.375" style="787" customWidth="1"/>
    <col min="10503" max="10503" width="5.25" style="787" customWidth="1"/>
    <col min="10504" max="10504" width="4.875" style="787" customWidth="1"/>
    <col min="10505" max="10505" width="7.5" style="787" customWidth="1"/>
    <col min="10506" max="10506" width="5.375" style="787" customWidth="1"/>
    <col min="10507" max="10507" width="5.25" style="787" bestFit="1" customWidth="1"/>
    <col min="10508" max="10508" width="5.25" style="787" customWidth="1"/>
    <col min="10509" max="10509" width="6.875" style="787" customWidth="1"/>
    <col min="10510" max="10511" width="5.25" style="787" customWidth="1"/>
    <col min="10512" max="10753" width="9" style="787"/>
    <col min="10754" max="10754" width="12.5" style="787" customWidth="1"/>
    <col min="10755" max="10755" width="4.875" style="787" customWidth="1"/>
    <col min="10756" max="10756" width="4.375" style="787" customWidth="1"/>
    <col min="10757" max="10757" width="4.75" style="787" customWidth="1"/>
    <col min="10758" max="10758" width="4.375" style="787" customWidth="1"/>
    <col min="10759" max="10759" width="5.25" style="787" customWidth="1"/>
    <col min="10760" max="10760" width="4.875" style="787" customWidth="1"/>
    <col min="10761" max="10761" width="7.5" style="787" customWidth="1"/>
    <col min="10762" max="10762" width="5.375" style="787" customWidth="1"/>
    <col min="10763" max="10763" width="5.25" style="787" bestFit="1" customWidth="1"/>
    <col min="10764" max="10764" width="5.25" style="787" customWidth="1"/>
    <col min="10765" max="10765" width="6.875" style="787" customWidth="1"/>
    <col min="10766" max="10767" width="5.25" style="787" customWidth="1"/>
    <col min="10768" max="11009" width="9" style="787"/>
    <col min="11010" max="11010" width="12.5" style="787" customWidth="1"/>
    <col min="11011" max="11011" width="4.875" style="787" customWidth="1"/>
    <col min="11012" max="11012" width="4.375" style="787" customWidth="1"/>
    <col min="11013" max="11013" width="4.75" style="787" customWidth="1"/>
    <col min="11014" max="11014" width="4.375" style="787" customWidth="1"/>
    <col min="11015" max="11015" width="5.25" style="787" customWidth="1"/>
    <col min="11016" max="11016" width="4.875" style="787" customWidth="1"/>
    <col min="11017" max="11017" width="7.5" style="787" customWidth="1"/>
    <col min="11018" max="11018" width="5.375" style="787" customWidth="1"/>
    <col min="11019" max="11019" width="5.25" style="787" bestFit="1" customWidth="1"/>
    <col min="11020" max="11020" width="5.25" style="787" customWidth="1"/>
    <col min="11021" max="11021" width="6.875" style="787" customWidth="1"/>
    <col min="11022" max="11023" width="5.25" style="787" customWidth="1"/>
    <col min="11024" max="11265" width="9" style="787"/>
    <col min="11266" max="11266" width="12.5" style="787" customWidth="1"/>
    <col min="11267" max="11267" width="4.875" style="787" customWidth="1"/>
    <col min="11268" max="11268" width="4.375" style="787" customWidth="1"/>
    <col min="11269" max="11269" width="4.75" style="787" customWidth="1"/>
    <col min="11270" max="11270" width="4.375" style="787" customWidth="1"/>
    <col min="11271" max="11271" width="5.25" style="787" customWidth="1"/>
    <col min="11272" max="11272" width="4.875" style="787" customWidth="1"/>
    <col min="11273" max="11273" width="7.5" style="787" customWidth="1"/>
    <col min="11274" max="11274" width="5.375" style="787" customWidth="1"/>
    <col min="11275" max="11275" width="5.25" style="787" bestFit="1" customWidth="1"/>
    <col min="11276" max="11276" width="5.25" style="787" customWidth="1"/>
    <col min="11277" max="11277" width="6.875" style="787" customWidth="1"/>
    <col min="11278" max="11279" width="5.25" style="787" customWidth="1"/>
    <col min="11280" max="11521" width="9" style="787"/>
    <col min="11522" max="11522" width="12.5" style="787" customWidth="1"/>
    <col min="11523" max="11523" width="4.875" style="787" customWidth="1"/>
    <col min="11524" max="11524" width="4.375" style="787" customWidth="1"/>
    <col min="11525" max="11525" width="4.75" style="787" customWidth="1"/>
    <col min="11526" max="11526" width="4.375" style="787" customWidth="1"/>
    <col min="11527" max="11527" width="5.25" style="787" customWidth="1"/>
    <col min="11528" max="11528" width="4.875" style="787" customWidth="1"/>
    <col min="11529" max="11529" width="7.5" style="787" customWidth="1"/>
    <col min="11530" max="11530" width="5.375" style="787" customWidth="1"/>
    <col min="11531" max="11531" width="5.25" style="787" bestFit="1" customWidth="1"/>
    <col min="11532" max="11532" width="5.25" style="787" customWidth="1"/>
    <col min="11533" max="11533" width="6.875" style="787" customWidth="1"/>
    <col min="11534" max="11535" width="5.25" style="787" customWidth="1"/>
    <col min="11536" max="11777" width="9" style="787"/>
    <col min="11778" max="11778" width="12.5" style="787" customWidth="1"/>
    <col min="11779" max="11779" width="4.875" style="787" customWidth="1"/>
    <col min="11780" max="11780" width="4.375" style="787" customWidth="1"/>
    <col min="11781" max="11781" width="4.75" style="787" customWidth="1"/>
    <col min="11782" max="11782" width="4.375" style="787" customWidth="1"/>
    <col min="11783" max="11783" width="5.25" style="787" customWidth="1"/>
    <col min="11784" max="11784" width="4.875" style="787" customWidth="1"/>
    <col min="11785" max="11785" width="7.5" style="787" customWidth="1"/>
    <col min="11786" max="11786" width="5.375" style="787" customWidth="1"/>
    <col min="11787" max="11787" width="5.25" style="787" bestFit="1" customWidth="1"/>
    <col min="11788" max="11788" width="5.25" style="787" customWidth="1"/>
    <col min="11789" max="11789" width="6.875" style="787" customWidth="1"/>
    <col min="11790" max="11791" width="5.25" style="787" customWidth="1"/>
    <col min="11792" max="12033" width="9" style="787"/>
    <col min="12034" max="12034" width="12.5" style="787" customWidth="1"/>
    <col min="12035" max="12035" width="4.875" style="787" customWidth="1"/>
    <col min="12036" max="12036" width="4.375" style="787" customWidth="1"/>
    <col min="12037" max="12037" width="4.75" style="787" customWidth="1"/>
    <col min="12038" max="12038" width="4.375" style="787" customWidth="1"/>
    <col min="12039" max="12039" width="5.25" style="787" customWidth="1"/>
    <col min="12040" max="12040" width="4.875" style="787" customWidth="1"/>
    <col min="12041" max="12041" width="7.5" style="787" customWidth="1"/>
    <col min="12042" max="12042" width="5.375" style="787" customWidth="1"/>
    <col min="12043" max="12043" width="5.25" style="787" bestFit="1" customWidth="1"/>
    <col min="12044" max="12044" width="5.25" style="787" customWidth="1"/>
    <col min="12045" max="12045" width="6.875" style="787" customWidth="1"/>
    <col min="12046" max="12047" width="5.25" style="787" customWidth="1"/>
    <col min="12048" max="12289" width="9" style="787"/>
    <col min="12290" max="12290" width="12.5" style="787" customWidth="1"/>
    <col min="12291" max="12291" width="4.875" style="787" customWidth="1"/>
    <col min="12292" max="12292" width="4.375" style="787" customWidth="1"/>
    <col min="12293" max="12293" width="4.75" style="787" customWidth="1"/>
    <col min="12294" max="12294" width="4.375" style="787" customWidth="1"/>
    <col min="12295" max="12295" width="5.25" style="787" customWidth="1"/>
    <col min="12296" max="12296" width="4.875" style="787" customWidth="1"/>
    <col min="12297" max="12297" width="7.5" style="787" customWidth="1"/>
    <col min="12298" max="12298" width="5.375" style="787" customWidth="1"/>
    <col min="12299" max="12299" width="5.25" style="787" bestFit="1" customWidth="1"/>
    <col min="12300" max="12300" width="5.25" style="787" customWidth="1"/>
    <col min="12301" max="12301" width="6.875" style="787" customWidth="1"/>
    <col min="12302" max="12303" width="5.25" style="787" customWidth="1"/>
    <col min="12304" max="12545" width="9" style="787"/>
    <col min="12546" max="12546" width="12.5" style="787" customWidth="1"/>
    <col min="12547" max="12547" width="4.875" style="787" customWidth="1"/>
    <col min="12548" max="12548" width="4.375" style="787" customWidth="1"/>
    <col min="12549" max="12549" width="4.75" style="787" customWidth="1"/>
    <col min="12550" max="12550" width="4.375" style="787" customWidth="1"/>
    <col min="12551" max="12551" width="5.25" style="787" customWidth="1"/>
    <col min="12552" max="12552" width="4.875" style="787" customWidth="1"/>
    <col min="12553" max="12553" width="7.5" style="787" customWidth="1"/>
    <col min="12554" max="12554" width="5.375" style="787" customWidth="1"/>
    <col min="12555" max="12555" width="5.25" style="787" bestFit="1" customWidth="1"/>
    <col min="12556" max="12556" width="5.25" style="787" customWidth="1"/>
    <col min="12557" max="12557" width="6.875" style="787" customWidth="1"/>
    <col min="12558" max="12559" width="5.25" style="787" customWidth="1"/>
    <col min="12560" max="12801" width="9" style="787"/>
    <col min="12802" max="12802" width="12.5" style="787" customWidth="1"/>
    <col min="12803" max="12803" width="4.875" style="787" customWidth="1"/>
    <col min="12804" max="12804" width="4.375" style="787" customWidth="1"/>
    <col min="12805" max="12805" width="4.75" style="787" customWidth="1"/>
    <col min="12806" max="12806" width="4.375" style="787" customWidth="1"/>
    <col min="12807" max="12807" width="5.25" style="787" customWidth="1"/>
    <col min="12808" max="12808" width="4.875" style="787" customWidth="1"/>
    <col min="12809" max="12809" width="7.5" style="787" customWidth="1"/>
    <col min="12810" max="12810" width="5.375" style="787" customWidth="1"/>
    <col min="12811" max="12811" width="5.25" style="787" bestFit="1" customWidth="1"/>
    <col min="12812" max="12812" width="5.25" style="787" customWidth="1"/>
    <col min="12813" max="12813" width="6.875" style="787" customWidth="1"/>
    <col min="12814" max="12815" width="5.25" style="787" customWidth="1"/>
    <col min="12816" max="13057" width="9" style="787"/>
    <col min="13058" max="13058" width="12.5" style="787" customWidth="1"/>
    <col min="13059" max="13059" width="4.875" style="787" customWidth="1"/>
    <col min="13060" max="13060" width="4.375" style="787" customWidth="1"/>
    <col min="13061" max="13061" width="4.75" style="787" customWidth="1"/>
    <col min="13062" max="13062" width="4.375" style="787" customWidth="1"/>
    <col min="13063" max="13063" width="5.25" style="787" customWidth="1"/>
    <col min="13064" max="13064" width="4.875" style="787" customWidth="1"/>
    <col min="13065" max="13065" width="7.5" style="787" customWidth="1"/>
    <col min="13066" max="13066" width="5.375" style="787" customWidth="1"/>
    <col min="13067" max="13067" width="5.25" style="787" bestFit="1" customWidth="1"/>
    <col min="13068" max="13068" width="5.25" style="787" customWidth="1"/>
    <col min="13069" max="13069" width="6.875" style="787" customWidth="1"/>
    <col min="13070" max="13071" width="5.25" style="787" customWidth="1"/>
    <col min="13072" max="13313" width="9" style="787"/>
    <col min="13314" max="13314" width="12.5" style="787" customWidth="1"/>
    <col min="13315" max="13315" width="4.875" style="787" customWidth="1"/>
    <col min="13316" max="13316" width="4.375" style="787" customWidth="1"/>
    <col min="13317" max="13317" width="4.75" style="787" customWidth="1"/>
    <col min="13318" max="13318" width="4.375" style="787" customWidth="1"/>
    <col min="13319" max="13319" width="5.25" style="787" customWidth="1"/>
    <col min="13320" max="13320" width="4.875" style="787" customWidth="1"/>
    <col min="13321" max="13321" width="7.5" style="787" customWidth="1"/>
    <col min="13322" max="13322" width="5.375" style="787" customWidth="1"/>
    <col min="13323" max="13323" width="5.25" style="787" bestFit="1" customWidth="1"/>
    <col min="13324" max="13324" width="5.25" style="787" customWidth="1"/>
    <col min="13325" max="13325" width="6.875" style="787" customWidth="1"/>
    <col min="13326" max="13327" width="5.25" style="787" customWidth="1"/>
    <col min="13328" max="13569" width="9" style="787"/>
    <col min="13570" max="13570" width="12.5" style="787" customWidth="1"/>
    <col min="13571" max="13571" width="4.875" style="787" customWidth="1"/>
    <col min="13572" max="13572" width="4.375" style="787" customWidth="1"/>
    <col min="13573" max="13573" width="4.75" style="787" customWidth="1"/>
    <col min="13574" max="13574" width="4.375" style="787" customWidth="1"/>
    <col min="13575" max="13575" width="5.25" style="787" customWidth="1"/>
    <col min="13576" max="13576" width="4.875" style="787" customWidth="1"/>
    <col min="13577" max="13577" width="7.5" style="787" customWidth="1"/>
    <col min="13578" max="13578" width="5.375" style="787" customWidth="1"/>
    <col min="13579" max="13579" width="5.25" style="787" bestFit="1" customWidth="1"/>
    <col min="13580" max="13580" width="5.25" style="787" customWidth="1"/>
    <col min="13581" max="13581" width="6.875" style="787" customWidth="1"/>
    <col min="13582" max="13583" width="5.25" style="787" customWidth="1"/>
    <col min="13584" max="13825" width="9" style="787"/>
    <col min="13826" max="13826" width="12.5" style="787" customWidth="1"/>
    <col min="13827" max="13827" width="4.875" style="787" customWidth="1"/>
    <col min="13828" max="13828" width="4.375" style="787" customWidth="1"/>
    <col min="13829" max="13829" width="4.75" style="787" customWidth="1"/>
    <col min="13830" max="13830" width="4.375" style="787" customWidth="1"/>
    <col min="13831" max="13831" width="5.25" style="787" customWidth="1"/>
    <col min="13832" max="13832" width="4.875" style="787" customWidth="1"/>
    <col min="13833" max="13833" width="7.5" style="787" customWidth="1"/>
    <col min="13834" max="13834" width="5.375" style="787" customWidth="1"/>
    <col min="13835" max="13835" width="5.25" style="787" bestFit="1" customWidth="1"/>
    <col min="13836" max="13836" width="5.25" style="787" customWidth="1"/>
    <col min="13837" max="13837" width="6.875" style="787" customWidth="1"/>
    <col min="13838" max="13839" width="5.25" style="787" customWidth="1"/>
    <col min="13840" max="14081" width="9" style="787"/>
    <col min="14082" max="14082" width="12.5" style="787" customWidth="1"/>
    <col min="14083" max="14083" width="4.875" style="787" customWidth="1"/>
    <col min="14084" max="14084" width="4.375" style="787" customWidth="1"/>
    <col min="14085" max="14085" width="4.75" style="787" customWidth="1"/>
    <col min="14086" max="14086" width="4.375" style="787" customWidth="1"/>
    <col min="14087" max="14087" width="5.25" style="787" customWidth="1"/>
    <col min="14088" max="14088" width="4.875" style="787" customWidth="1"/>
    <col min="14089" max="14089" width="7.5" style="787" customWidth="1"/>
    <col min="14090" max="14090" width="5.375" style="787" customWidth="1"/>
    <col min="14091" max="14091" width="5.25" style="787" bestFit="1" customWidth="1"/>
    <col min="14092" max="14092" width="5.25" style="787" customWidth="1"/>
    <col min="14093" max="14093" width="6.875" style="787" customWidth="1"/>
    <col min="14094" max="14095" width="5.25" style="787" customWidth="1"/>
    <col min="14096" max="14337" width="9" style="787"/>
    <col min="14338" max="14338" width="12.5" style="787" customWidth="1"/>
    <col min="14339" max="14339" width="4.875" style="787" customWidth="1"/>
    <col min="14340" max="14340" width="4.375" style="787" customWidth="1"/>
    <col min="14341" max="14341" width="4.75" style="787" customWidth="1"/>
    <col min="14342" max="14342" width="4.375" style="787" customWidth="1"/>
    <col min="14343" max="14343" width="5.25" style="787" customWidth="1"/>
    <col min="14344" max="14344" width="4.875" style="787" customWidth="1"/>
    <col min="14345" max="14345" width="7.5" style="787" customWidth="1"/>
    <col min="14346" max="14346" width="5.375" style="787" customWidth="1"/>
    <col min="14347" max="14347" width="5.25" style="787" bestFit="1" customWidth="1"/>
    <col min="14348" max="14348" width="5.25" style="787" customWidth="1"/>
    <col min="14349" max="14349" width="6.875" style="787" customWidth="1"/>
    <col min="14350" max="14351" width="5.25" style="787" customWidth="1"/>
    <col min="14352" max="14593" width="9" style="787"/>
    <col min="14594" max="14594" width="12.5" style="787" customWidth="1"/>
    <col min="14595" max="14595" width="4.875" style="787" customWidth="1"/>
    <col min="14596" max="14596" width="4.375" style="787" customWidth="1"/>
    <col min="14597" max="14597" width="4.75" style="787" customWidth="1"/>
    <col min="14598" max="14598" width="4.375" style="787" customWidth="1"/>
    <col min="14599" max="14599" width="5.25" style="787" customWidth="1"/>
    <col min="14600" max="14600" width="4.875" style="787" customWidth="1"/>
    <col min="14601" max="14601" width="7.5" style="787" customWidth="1"/>
    <col min="14602" max="14602" width="5.375" style="787" customWidth="1"/>
    <col min="14603" max="14603" width="5.25" style="787" bestFit="1" customWidth="1"/>
    <col min="14604" max="14604" width="5.25" style="787" customWidth="1"/>
    <col min="14605" max="14605" width="6.875" style="787" customWidth="1"/>
    <col min="14606" max="14607" width="5.25" style="787" customWidth="1"/>
    <col min="14608" max="14849" width="9" style="787"/>
    <col min="14850" max="14850" width="12.5" style="787" customWidth="1"/>
    <col min="14851" max="14851" width="4.875" style="787" customWidth="1"/>
    <col min="14852" max="14852" width="4.375" style="787" customWidth="1"/>
    <col min="14853" max="14853" width="4.75" style="787" customWidth="1"/>
    <col min="14854" max="14854" width="4.375" style="787" customWidth="1"/>
    <col min="14855" max="14855" width="5.25" style="787" customWidth="1"/>
    <col min="14856" max="14856" width="4.875" style="787" customWidth="1"/>
    <col min="14857" max="14857" width="7.5" style="787" customWidth="1"/>
    <col min="14858" max="14858" width="5.375" style="787" customWidth="1"/>
    <col min="14859" max="14859" width="5.25" style="787" bestFit="1" customWidth="1"/>
    <col min="14860" max="14860" width="5.25" style="787" customWidth="1"/>
    <col min="14861" max="14861" width="6.875" style="787" customWidth="1"/>
    <col min="14862" max="14863" width="5.25" style="787" customWidth="1"/>
    <col min="14864" max="15105" width="9" style="787"/>
    <col min="15106" max="15106" width="12.5" style="787" customWidth="1"/>
    <col min="15107" max="15107" width="4.875" style="787" customWidth="1"/>
    <col min="15108" max="15108" width="4.375" style="787" customWidth="1"/>
    <col min="15109" max="15109" width="4.75" style="787" customWidth="1"/>
    <col min="15110" max="15110" width="4.375" style="787" customWidth="1"/>
    <col min="15111" max="15111" width="5.25" style="787" customWidth="1"/>
    <col min="15112" max="15112" width="4.875" style="787" customWidth="1"/>
    <col min="15113" max="15113" width="7.5" style="787" customWidth="1"/>
    <col min="15114" max="15114" width="5.375" style="787" customWidth="1"/>
    <col min="15115" max="15115" width="5.25" style="787" bestFit="1" customWidth="1"/>
    <col min="15116" max="15116" width="5.25" style="787" customWidth="1"/>
    <col min="15117" max="15117" width="6.875" style="787" customWidth="1"/>
    <col min="15118" max="15119" width="5.25" style="787" customWidth="1"/>
    <col min="15120" max="15361" width="9" style="787"/>
    <col min="15362" max="15362" width="12.5" style="787" customWidth="1"/>
    <col min="15363" max="15363" width="4.875" style="787" customWidth="1"/>
    <col min="15364" max="15364" width="4.375" style="787" customWidth="1"/>
    <col min="15365" max="15365" width="4.75" style="787" customWidth="1"/>
    <col min="15366" max="15366" width="4.375" style="787" customWidth="1"/>
    <col min="15367" max="15367" width="5.25" style="787" customWidth="1"/>
    <col min="15368" max="15368" width="4.875" style="787" customWidth="1"/>
    <col min="15369" max="15369" width="7.5" style="787" customWidth="1"/>
    <col min="15370" max="15370" width="5.375" style="787" customWidth="1"/>
    <col min="15371" max="15371" width="5.25" style="787" bestFit="1" customWidth="1"/>
    <col min="15372" max="15372" width="5.25" style="787" customWidth="1"/>
    <col min="15373" max="15373" width="6.875" style="787" customWidth="1"/>
    <col min="15374" max="15375" width="5.25" style="787" customWidth="1"/>
    <col min="15376" max="15617" width="9" style="787"/>
    <col min="15618" max="15618" width="12.5" style="787" customWidth="1"/>
    <col min="15619" max="15619" width="4.875" style="787" customWidth="1"/>
    <col min="15620" max="15620" width="4.375" style="787" customWidth="1"/>
    <col min="15621" max="15621" width="4.75" style="787" customWidth="1"/>
    <col min="15622" max="15622" width="4.375" style="787" customWidth="1"/>
    <col min="15623" max="15623" width="5.25" style="787" customWidth="1"/>
    <col min="15624" max="15624" width="4.875" style="787" customWidth="1"/>
    <col min="15625" max="15625" width="7.5" style="787" customWidth="1"/>
    <col min="15626" max="15626" width="5.375" style="787" customWidth="1"/>
    <col min="15627" max="15627" width="5.25" style="787" bestFit="1" customWidth="1"/>
    <col min="15628" max="15628" width="5.25" style="787" customWidth="1"/>
    <col min="15629" max="15629" width="6.875" style="787" customWidth="1"/>
    <col min="15630" max="15631" width="5.25" style="787" customWidth="1"/>
    <col min="15632" max="15873" width="9" style="787"/>
    <col min="15874" max="15874" width="12.5" style="787" customWidth="1"/>
    <col min="15875" max="15875" width="4.875" style="787" customWidth="1"/>
    <col min="15876" max="15876" width="4.375" style="787" customWidth="1"/>
    <col min="15877" max="15877" width="4.75" style="787" customWidth="1"/>
    <col min="15878" max="15878" width="4.375" style="787" customWidth="1"/>
    <col min="15879" max="15879" width="5.25" style="787" customWidth="1"/>
    <col min="15880" max="15880" width="4.875" style="787" customWidth="1"/>
    <col min="15881" max="15881" width="7.5" style="787" customWidth="1"/>
    <col min="15882" max="15882" width="5.375" style="787" customWidth="1"/>
    <col min="15883" max="15883" width="5.25" style="787" bestFit="1" customWidth="1"/>
    <col min="15884" max="15884" width="5.25" style="787" customWidth="1"/>
    <col min="15885" max="15885" width="6.875" style="787" customWidth="1"/>
    <col min="15886" max="15887" width="5.25" style="787" customWidth="1"/>
    <col min="15888" max="16129" width="9" style="787"/>
    <col min="16130" max="16130" width="12.5" style="787" customWidth="1"/>
    <col min="16131" max="16131" width="4.875" style="787" customWidth="1"/>
    <col min="16132" max="16132" width="4.375" style="787" customWidth="1"/>
    <col min="16133" max="16133" width="4.75" style="787" customWidth="1"/>
    <col min="16134" max="16134" width="4.375" style="787" customWidth="1"/>
    <col min="16135" max="16135" width="5.25" style="787" customWidth="1"/>
    <col min="16136" max="16136" width="4.875" style="787" customWidth="1"/>
    <col min="16137" max="16137" width="7.5" style="787" customWidth="1"/>
    <col min="16138" max="16138" width="5.375" style="787" customWidth="1"/>
    <col min="16139" max="16139" width="5.25" style="787" bestFit="1" customWidth="1"/>
    <col min="16140" max="16140" width="5.25" style="787" customWidth="1"/>
    <col min="16141" max="16141" width="6.875" style="787" customWidth="1"/>
    <col min="16142" max="16143" width="5.25" style="787" customWidth="1"/>
    <col min="16144" max="16384" width="9" style="787"/>
  </cols>
  <sheetData>
    <row r="1" spans="1:15" s="765" customFormat="1" ht="11.25" customHeight="1">
      <c r="A1" s="764"/>
      <c r="B1" s="764"/>
      <c r="C1" s="764"/>
      <c r="D1" s="764"/>
      <c r="E1" s="764"/>
    </row>
    <row r="2" spans="1:15" s="765" customFormat="1" ht="14.25" customHeight="1">
      <c r="A2" s="766" t="s">
        <v>834</v>
      </c>
      <c r="B2" s="766"/>
      <c r="C2" s="764"/>
      <c r="D2" s="1053"/>
      <c r="E2" s="1053"/>
      <c r="F2" s="767"/>
    </row>
    <row r="3" spans="1:15" s="765" customFormat="1" ht="14.25" customHeight="1">
      <c r="A3" s="766"/>
      <c r="B3" s="766"/>
      <c r="C3" s="764"/>
      <c r="D3" s="764"/>
      <c r="E3" s="764"/>
    </row>
    <row r="4" spans="1:15" s="768" customFormat="1" ht="45" customHeight="1">
      <c r="A4" s="1054" t="s">
        <v>681</v>
      </c>
      <c r="B4" s="1054"/>
      <c r="C4" s="1054"/>
      <c r="D4" s="1054"/>
      <c r="E4" s="1054"/>
      <c r="F4" s="1054"/>
      <c r="G4" s="1054"/>
      <c r="H4" s="1054"/>
      <c r="I4" s="1054"/>
      <c r="J4" s="1054"/>
      <c r="K4" s="1054"/>
      <c r="L4" s="1054"/>
      <c r="M4" s="1054"/>
      <c r="N4" s="1054"/>
      <c r="O4" s="1054"/>
    </row>
    <row r="5" spans="1:15" s="768" customFormat="1" ht="14.25" customHeight="1">
      <c r="A5" s="769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</row>
    <row r="6" spans="1:15" s="768" customFormat="1" ht="18" customHeight="1">
      <c r="A6" s="1055" t="s">
        <v>682</v>
      </c>
      <c r="B6" s="1055"/>
      <c r="C6" s="1055"/>
      <c r="D6" s="1055"/>
      <c r="E6" s="1055"/>
      <c r="F6" s="1055"/>
      <c r="G6" s="770"/>
      <c r="H6" s="770"/>
      <c r="I6" s="770"/>
      <c r="J6" s="770"/>
      <c r="K6" s="770"/>
      <c r="L6" s="770"/>
      <c r="M6" s="770"/>
      <c r="N6" s="770"/>
      <c r="O6" s="770"/>
    </row>
    <row r="7" spans="1:15" s="772" customFormat="1" ht="14.25" customHeight="1" thickBot="1">
      <c r="A7" s="771" t="s">
        <v>683</v>
      </c>
      <c r="O7" s="773" t="s">
        <v>684</v>
      </c>
    </row>
    <row r="8" spans="1:15" s="772" customFormat="1" ht="18" customHeight="1">
      <c r="A8" s="1028" t="s">
        <v>685</v>
      </c>
      <c r="B8" s="1056" t="s">
        <v>686</v>
      </c>
      <c r="C8" s="1057"/>
      <c r="D8" s="1057"/>
      <c r="E8" s="1057"/>
      <c r="F8" s="1057"/>
      <c r="G8" s="1057"/>
      <c r="H8" s="1057"/>
      <c r="I8" s="1057"/>
      <c r="J8" s="1057"/>
      <c r="K8" s="1057"/>
      <c r="L8" s="1057"/>
      <c r="M8" s="1057"/>
      <c r="N8" s="1057"/>
      <c r="O8" s="1057"/>
    </row>
    <row r="9" spans="1:15" s="772" customFormat="1" ht="18" customHeight="1">
      <c r="A9" s="1029"/>
      <c r="B9" s="1035" t="s">
        <v>687</v>
      </c>
      <c r="C9" s="1036"/>
      <c r="D9" s="1036"/>
      <c r="E9" s="1037"/>
      <c r="F9" s="1038" t="s">
        <v>688</v>
      </c>
      <c r="G9" s="1036"/>
      <c r="H9" s="1037"/>
      <c r="I9" s="1038" t="s">
        <v>689</v>
      </c>
      <c r="J9" s="1036"/>
      <c r="K9" s="1036"/>
      <c r="L9" s="1058"/>
      <c r="M9" s="1058"/>
      <c r="N9" s="1058"/>
      <c r="O9" s="1058"/>
    </row>
    <row r="10" spans="1:15" s="772" customFormat="1" ht="51" customHeight="1">
      <c r="A10" s="1030"/>
      <c r="B10" s="1044"/>
      <c r="C10" s="1043"/>
      <c r="D10" s="1043"/>
      <c r="E10" s="1040"/>
      <c r="F10" s="1039"/>
      <c r="G10" s="1043"/>
      <c r="H10" s="1040"/>
      <c r="I10" s="1039"/>
      <c r="J10" s="1043"/>
      <c r="K10" s="1043"/>
      <c r="L10" s="1045" t="s">
        <v>690</v>
      </c>
      <c r="M10" s="1059"/>
      <c r="N10" s="1060"/>
      <c r="O10" s="774" t="s">
        <v>691</v>
      </c>
    </row>
    <row r="11" spans="1:15" s="772" customFormat="1" ht="31.5" customHeight="1">
      <c r="A11" s="775" t="s">
        <v>692</v>
      </c>
      <c r="B11" s="1050">
        <v>962</v>
      </c>
      <c r="C11" s="1051"/>
      <c r="D11" s="1051"/>
      <c r="E11" s="1051"/>
      <c r="F11" s="1051">
        <v>371</v>
      </c>
      <c r="G11" s="1051"/>
      <c r="H11" s="1051"/>
      <c r="I11" s="1051">
        <v>591</v>
      </c>
      <c r="J11" s="1051"/>
      <c r="K11" s="1051"/>
      <c r="L11" s="1052">
        <v>512</v>
      </c>
      <c r="M11" s="1052"/>
      <c r="N11" s="1052"/>
      <c r="O11" s="776">
        <v>79</v>
      </c>
    </row>
    <row r="12" spans="1:15" s="772" customFormat="1" ht="31.5" customHeight="1">
      <c r="A12" s="775" t="s">
        <v>693</v>
      </c>
      <c r="B12" s="1047">
        <v>1009</v>
      </c>
      <c r="C12" s="1048"/>
      <c r="D12" s="1048"/>
      <c r="E12" s="1048"/>
      <c r="F12" s="1048">
        <v>439</v>
      </c>
      <c r="G12" s="1048"/>
      <c r="H12" s="1048"/>
      <c r="I12" s="1048">
        <v>570</v>
      </c>
      <c r="J12" s="1048"/>
      <c r="K12" s="1048"/>
      <c r="L12" s="1049">
        <v>408</v>
      </c>
      <c r="M12" s="1049"/>
      <c r="N12" s="1049"/>
      <c r="O12" s="777">
        <v>162</v>
      </c>
    </row>
    <row r="13" spans="1:15" s="772" customFormat="1" ht="31.5" customHeight="1">
      <c r="A13" s="775" t="s">
        <v>694</v>
      </c>
      <c r="B13" s="1047">
        <v>697</v>
      </c>
      <c r="C13" s="1048"/>
      <c r="D13" s="1048"/>
      <c r="E13" s="1048"/>
      <c r="F13" s="1048">
        <v>326</v>
      </c>
      <c r="G13" s="1048"/>
      <c r="H13" s="1048"/>
      <c r="I13" s="1048">
        <v>371</v>
      </c>
      <c r="J13" s="1048"/>
      <c r="K13" s="1048"/>
      <c r="L13" s="1049">
        <v>286</v>
      </c>
      <c r="M13" s="1049"/>
      <c r="N13" s="1049"/>
      <c r="O13" s="777">
        <v>85</v>
      </c>
    </row>
    <row r="14" spans="1:15" s="772" customFormat="1" ht="31.5" customHeight="1">
      <c r="A14" s="775" t="s">
        <v>695</v>
      </c>
      <c r="B14" s="1047">
        <v>586</v>
      </c>
      <c r="C14" s="1048"/>
      <c r="D14" s="1048"/>
      <c r="E14" s="1048"/>
      <c r="F14" s="1048">
        <v>238</v>
      </c>
      <c r="G14" s="1048"/>
      <c r="H14" s="1048"/>
      <c r="I14" s="1048">
        <v>348</v>
      </c>
      <c r="J14" s="1048"/>
      <c r="K14" s="1048"/>
      <c r="L14" s="1049">
        <v>250</v>
      </c>
      <c r="M14" s="1049"/>
      <c r="N14" s="1049"/>
      <c r="O14" s="777">
        <v>98</v>
      </c>
    </row>
    <row r="15" spans="1:15" s="780" customFormat="1" ht="31.5" customHeight="1" thickBot="1">
      <c r="A15" s="778" t="s">
        <v>679</v>
      </c>
      <c r="B15" s="1020">
        <f>SUM(F15:K15)</f>
        <v>377</v>
      </c>
      <c r="C15" s="1021"/>
      <c r="D15" s="1021"/>
      <c r="E15" s="1021"/>
      <c r="F15" s="1022">
        <v>190</v>
      </c>
      <c r="G15" s="1022"/>
      <c r="H15" s="1022"/>
      <c r="I15" s="1021">
        <f>SUM(L15:O15)</f>
        <v>187</v>
      </c>
      <c r="J15" s="1021"/>
      <c r="K15" s="1021"/>
      <c r="L15" s="1027">
        <v>136</v>
      </c>
      <c r="M15" s="1027"/>
      <c r="N15" s="1027"/>
      <c r="O15" s="779">
        <v>51</v>
      </c>
    </row>
    <row r="16" spans="1:15" s="781" customFormat="1" ht="24.6" customHeight="1" thickBot="1"/>
    <row r="17" spans="1:30" s="782" customFormat="1" ht="18" customHeight="1">
      <c r="A17" s="1028" t="s">
        <v>696</v>
      </c>
      <c r="B17" s="1031" t="s">
        <v>697</v>
      </c>
      <c r="C17" s="1032"/>
      <c r="D17" s="1032"/>
      <c r="E17" s="1032"/>
      <c r="F17" s="1032"/>
      <c r="G17" s="1032"/>
      <c r="H17" s="1033"/>
      <c r="I17" s="1034" t="s">
        <v>698</v>
      </c>
      <c r="J17" s="1034"/>
      <c r="K17" s="1034"/>
      <c r="L17" s="1034"/>
      <c r="M17" s="1034"/>
      <c r="N17" s="1034"/>
      <c r="O17" s="1034"/>
    </row>
    <row r="18" spans="1:30" s="782" customFormat="1" ht="18" customHeight="1">
      <c r="A18" s="1029"/>
      <c r="B18" s="1035"/>
      <c r="C18" s="1036"/>
      <c r="D18" s="1036"/>
      <c r="E18" s="1037"/>
      <c r="F18" s="1038" t="s">
        <v>699</v>
      </c>
      <c r="G18" s="1037"/>
      <c r="H18" s="1041" t="s">
        <v>700</v>
      </c>
      <c r="I18" s="1038"/>
      <c r="J18" s="1036"/>
      <c r="K18" s="1037"/>
      <c r="L18" s="1038" t="s">
        <v>699</v>
      </c>
      <c r="M18" s="1037"/>
      <c r="N18" s="1038" t="s">
        <v>701</v>
      </c>
      <c r="O18" s="1036"/>
    </row>
    <row r="19" spans="1:30" s="782" customFormat="1" ht="51" customHeight="1">
      <c r="A19" s="1030"/>
      <c r="B19" s="1044" t="s">
        <v>702</v>
      </c>
      <c r="C19" s="1040"/>
      <c r="D19" s="1045" t="s">
        <v>703</v>
      </c>
      <c r="E19" s="1046"/>
      <c r="F19" s="1039"/>
      <c r="G19" s="1040"/>
      <c r="H19" s="1042"/>
      <c r="I19" s="783" t="s">
        <v>702</v>
      </c>
      <c r="J19" s="1045" t="s">
        <v>704</v>
      </c>
      <c r="K19" s="1046"/>
      <c r="L19" s="1039"/>
      <c r="M19" s="1040"/>
      <c r="N19" s="1039"/>
      <c r="O19" s="1043"/>
    </row>
    <row r="20" spans="1:30" s="782" customFormat="1" ht="31.5" customHeight="1">
      <c r="A20" s="775" t="s">
        <v>705</v>
      </c>
      <c r="B20" s="1025">
        <v>2747</v>
      </c>
      <c r="C20" s="1026"/>
      <c r="D20" s="1026">
        <v>2.9</v>
      </c>
      <c r="E20" s="1026"/>
      <c r="F20" s="1026">
        <v>1345</v>
      </c>
      <c r="G20" s="1026"/>
      <c r="H20" s="784">
        <v>1402</v>
      </c>
      <c r="I20" s="784">
        <v>1484</v>
      </c>
      <c r="J20" s="784"/>
      <c r="K20" s="784">
        <v>1.5</v>
      </c>
      <c r="L20" s="1026">
        <v>925</v>
      </c>
      <c r="M20" s="1026"/>
      <c r="N20" s="1026">
        <v>559</v>
      </c>
      <c r="O20" s="1026"/>
    </row>
    <row r="21" spans="1:30" s="782" customFormat="1" ht="31.5" customHeight="1">
      <c r="A21" s="775" t="s">
        <v>693</v>
      </c>
      <c r="B21" s="1023">
        <v>2617</v>
      </c>
      <c r="C21" s="1024"/>
      <c r="D21" s="1024">
        <v>2.6</v>
      </c>
      <c r="E21" s="1024"/>
      <c r="F21" s="1024">
        <v>1282</v>
      </c>
      <c r="G21" s="1024"/>
      <c r="H21" s="784">
        <v>1335</v>
      </c>
      <c r="I21" s="784">
        <v>1370</v>
      </c>
      <c r="J21" s="784"/>
      <c r="K21" s="784">
        <v>1.4</v>
      </c>
      <c r="L21" s="1024">
        <v>921</v>
      </c>
      <c r="M21" s="1024"/>
      <c r="N21" s="1024">
        <v>449</v>
      </c>
      <c r="O21" s="1024"/>
    </row>
    <row r="22" spans="1:30" s="782" customFormat="1" ht="31.5" customHeight="1">
      <c r="A22" s="775" t="s">
        <v>706</v>
      </c>
      <c r="B22" s="1023">
        <v>1702</v>
      </c>
      <c r="C22" s="1024"/>
      <c r="D22" s="1024">
        <v>2.4</v>
      </c>
      <c r="E22" s="1024"/>
      <c r="F22" s="1024">
        <v>836</v>
      </c>
      <c r="G22" s="1024"/>
      <c r="H22" s="784">
        <v>866</v>
      </c>
      <c r="I22" s="784">
        <v>1057</v>
      </c>
      <c r="J22" s="784"/>
      <c r="K22" s="784">
        <v>1.5</v>
      </c>
      <c r="L22" s="1024">
        <v>646</v>
      </c>
      <c r="M22" s="1024"/>
      <c r="N22" s="1024">
        <v>411</v>
      </c>
      <c r="O22" s="1024"/>
      <c r="Q22" s="785"/>
    </row>
    <row r="23" spans="1:30" s="782" customFormat="1" ht="31.5" customHeight="1">
      <c r="A23" s="775" t="s">
        <v>695</v>
      </c>
      <c r="B23" s="1023">
        <v>1267</v>
      </c>
      <c r="C23" s="1024"/>
      <c r="D23" s="1024">
        <v>2.2000000000000002</v>
      </c>
      <c r="E23" s="1024"/>
      <c r="F23" s="1024">
        <v>621</v>
      </c>
      <c r="G23" s="1024"/>
      <c r="H23" s="784">
        <v>646</v>
      </c>
      <c r="I23" s="784">
        <v>889</v>
      </c>
      <c r="J23" s="784"/>
      <c r="K23" s="784">
        <v>1.5</v>
      </c>
      <c r="L23" s="1024">
        <v>525</v>
      </c>
      <c r="M23" s="1024"/>
      <c r="N23" s="1024">
        <v>364</v>
      </c>
      <c r="O23" s="1024"/>
      <c r="Q23" s="1018"/>
      <c r="R23" s="1018"/>
      <c r="S23" s="1018"/>
      <c r="T23" s="1018"/>
      <c r="U23" s="1018"/>
      <c r="V23" s="1018"/>
      <c r="W23" s="1018"/>
      <c r="X23" s="1018"/>
      <c r="Y23" s="781"/>
      <c r="Z23" s="781"/>
      <c r="AA23" s="781"/>
      <c r="AB23" s="1019"/>
      <c r="AC23" s="1019"/>
      <c r="AD23" s="1019"/>
    </row>
    <row r="24" spans="1:30" s="782" customFormat="1" ht="31.5" customHeight="1" thickBot="1">
      <c r="A24" s="778" t="s">
        <v>707</v>
      </c>
      <c r="B24" s="1020">
        <f>SUM(F24:H24)</f>
        <v>825</v>
      </c>
      <c r="C24" s="1021"/>
      <c r="D24" s="1022">
        <v>2.2000000000000002</v>
      </c>
      <c r="E24" s="1022"/>
      <c r="F24" s="1022">
        <v>424</v>
      </c>
      <c r="G24" s="1022"/>
      <c r="H24" s="810">
        <v>401</v>
      </c>
      <c r="I24" s="809">
        <f>SUM(L24:O24)</f>
        <v>609</v>
      </c>
      <c r="J24" s="810"/>
      <c r="K24" s="810">
        <v>1.6</v>
      </c>
      <c r="L24" s="1022">
        <v>352</v>
      </c>
      <c r="M24" s="1022"/>
      <c r="N24" s="1022">
        <v>257</v>
      </c>
      <c r="O24" s="1022"/>
    </row>
    <row r="25" spans="1:30" s="781" customFormat="1" ht="20.25" customHeight="1">
      <c r="O25" s="786" t="s">
        <v>708</v>
      </c>
    </row>
    <row r="26" spans="1:30" s="782" customFormat="1" ht="11.25"/>
    <row r="27" spans="1:30" s="782" customFormat="1" ht="11.25"/>
    <row r="28" spans="1:30" s="782" customFormat="1" ht="11.25"/>
    <row r="29" spans="1:30" s="782" customFormat="1" ht="11.25"/>
    <row r="30" spans="1:30" s="782" customFormat="1" ht="11.25"/>
  </sheetData>
  <mergeCells count="69">
    <mergeCell ref="D2:E2"/>
    <mergeCell ref="A4:O4"/>
    <mergeCell ref="A6:F6"/>
    <mergeCell ref="A8:A10"/>
    <mergeCell ref="B8:O8"/>
    <mergeCell ref="B9:E10"/>
    <mergeCell ref="F9:H10"/>
    <mergeCell ref="I9:K10"/>
    <mergeCell ref="L9:O9"/>
    <mergeCell ref="L10:N10"/>
    <mergeCell ref="B11:E11"/>
    <mergeCell ref="F11:H11"/>
    <mergeCell ref="I11:K11"/>
    <mergeCell ref="L11:N11"/>
    <mergeCell ref="B12:E12"/>
    <mergeCell ref="F12:H12"/>
    <mergeCell ref="I12:K12"/>
    <mergeCell ref="L12:N12"/>
    <mergeCell ref="B13:E13"/>
    <mergeCell ref="F13:H13"/>
    <mergeCell ref="I13:K13"/>
    <mergeCell ref="L13:N13"/>
    <mergeCell ref="B14:E14"/>
    <mergeCell ref="F14:H14"/>
    <mergeCell ref="I14:K14"/>
    <mergeCell ref="L14:N14"/>
    <mergeCell ref="B15:E15"/>
    <mergeCell ref="F15:H15"/>
    <mergeCell ref="I15:K15"/>
    <mergeCell ref="L15:N15"/>
    <mergeCell ref="A17:A19"/>
    <mergeCell ref="B17:H17"/>
    <mergeCell ref="I17:O17"/>
    <mergeCell ref="B18:E18"/>
    <mergeCell ref="F18:G19"/>
    <mergeCell ref="H18:H19"/>
    <mergeCell ref="I18:K18"/>
    <mergeCell ref="L18:M19"/>
    <mergeCell ref="N18:O19"/>
    <mergeCell ref="B19:C19"/>
    <mergeCell ref="D19:E19"/>
    <mergeCell ref="J19:K19"/>
    <mergeCell ref="B21:C21"/>
    <mergeCell ref="D21:E21"/>
    <mergeCell ref="F21:G21"/>
    <mergeCell ref="L21:M21"/>
    <mergeCell ref="N21:O21"/>
    <mergeCell ref="B20:C20"/>
    <mergeCell ref="D20:E20"/>
    <mergeCell ref="F20:G20"/>
    <mergeCell ref="L20:M20"/>
    <mergeCell ref="N20:O20"/>
    <mergeCell ref="B22:C22"/>
    <mergeCell ref="D22:E22"/>
    <mergeCell ref="F22:G22"/>
    <mergeCell ref="L22:M22"/>
    <mergeCell ref="N22:O22"/>
    <mergeCell ref="Q23:X23"/>
    <mergeCell ref="AB23:AD23"/>
    <mergeCell ref="B24:C24"/>
    <mergeCell ref="D24:E24"/>
    <mergeCell ref="F24:G24"/>
    <mergeCell ref="L24:M24"/>
    <mergeCell ref="N24:O24"/>
    <mergeCell ref="B23:C23"/>
    <mergeCell ref="D23:E23"/>
    <mergeCell ref="F23:G23"/>
    <mergeCell ref="L23:M23"/>
    <mergeCell ref="N23:O23"/>
  </mergeCells>
  <phoneticPr fontId="34" type="noConversion"/>
  <pageMargins left="0.70866141732283472" right="0.70866141732283472" top="0.78740157480314965" bottom="0.78740157480314965" header="0.39370078740157483" footer="0.39370078740157483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G17"/>
  <sheetViews>
    <sheetView view="pageBreakPreview" zoomScaleNormal="100" zoomScaleSheetLayoutView="100" workbookViewId="0">
      <selection activeCell="D37" sqref="D37"/>
    </sheetView>
  </sheetViews>
  <sheetFormatPr defaultRowHeight="14.25"/>
  <cols>
    <col min="1" max="1" width="13.125" style="25" customWidth="1"/>
    <col min="2" max="7" width="11.125" style="25" customWidth="1"/>
    <col min="8" max="16384" width="9" style="25"/>
  </cols>
  <sheetData>
    <row r="1" spans="1:7" s="66" customFormat="1" ht="11.25" customHeight="1">
      <c r="A1" s="147"/>
      <c r="B1" s="147"/>
      <c r="C1" s="147"/>
      <c r="D1" s="147"/>
      <c r="E1" s="147"/>
      <c r="F1" s="148"/>
      <c r="G1" s="148"/>
    </row>
    <row r="2" spans="1:7" s="102" customFormat="1" ht="14.25" customHeight="1">
      <c r="B2" s="52"/>
      <c r="C2" s="52"/>
      <c r="D2" s="52"/>
      <c r="E2" s="150"/>
      <c r="G2" s="149" t="s">
        <v>748</v>
      </c>
    </row>
    <row r="3" spans="1:7" s="102" customFormat="1" ht="14.25" customHeight="1">
      <c r="A3" s="147"/>
      <c r="B3" s="147"/>
      <c r="C3" s="147"/>
      <c r="D3" s="147"/>
      <c r="E3" s="147"/>
      <c r="F3" s="151"/>
      <c r="G3" s="151"/>
    </row>
    <row r="4" spans="1:7" s="103" customFormat="1" ht="22.5" customHeight="1">
      <c r="A4" s="883" t="s">
        <v>61</v>
      </c>
      <c r="B4" s="883"/>
      <c r="C4" s="883"/>
      <c r="D4" s="883"/>
      <c r="E4" s="883"/>
      <c r="F4" s="883"/>
      <c r="G4" s="883"/>
    </row>
    <row r="5" spans="1:7" s="104" customFormat="1" ht="22.5" customHeight="1">
      <c r="A5" s="883" t="s">
        <v>514</v>
      </c>
      <c r="B5" s="883"/>
      <c r="C5" s="883"/>
      <c r="D5" s="883"/>
      <c r="E5" s="883"/>
      <c r="F5" s="883"/>
      <c r="G5" s="883"/>
    </row>
    <row r="6" spans="1:7" s="21" customFormat="1" ht="14.25" customHeight="1">
      <c r="A6" s="26"/>
      <c r="B6" s="26"/>
      <c r="C6" s="26"/>
      <c r="D6" s="26"/>
      <c r="E6" s="26"/>
      <c r="F6" s="26"/>
      <c r="G6" s="26"/>
    </row>
    <row r="7" spans="1:7" s="21" customFormat="1" ht="14.25" customHeight="1" thickBot="1">
      <c r="A7" s="16" t="s">
        <v>79</v>
      </c>
      <c r="B7" s="153"/>
      <c r="C7" s="153"/>
      <c r="D7" s="153"/>
      <c r="E7" s="16"/>
      <c r="F7" s="153"/>
      <c r="G7" s="139" t="s">
        <v>159</v>
      </c>
    </row>
    <row r="8" spans="1:7" s="21" customFormat="1" ht="44.25" customHeight="1">
      <c r="A8" s="884" t="s">
        <v>294</v>
      </c>
      <c r="B8" s="888" t="s">
        <v>552</v>
      </c>
      <c r="C8" s="889"/>
      <c r="D8" s="890"/>
      <c r="E8" s="886" t="s">
        <v>553</v>
      </c>
      <c r="F8" s="887"/>
      <c r="G8" s="887"/>
    </row>
    <row r="9" spans="1:7" s="21" customFormat="1" ht="44.25" customHeight="1">
      <c r="A9" s="885"/>
      <c r="B9" s="486"/>
      <c r="C9" s="199" t="s">
        <v>62</v>
      </c>
      <c r="D9" s="235" t="s">
        <v>551</v>
      </c>
      <c r="E9" s="388"/>
      <c r="F9" s="199" t="s">
        <v>24</v>
      </c>
      <c r="G9" s="235" t="s">
        <v>25</v>
      </c>
    </row>
    <row r="10" spans="1:7" s="89" customFormat="1" ht="90.75" customHeight="1">
      <c r="A10" s="804" t="s">
        <v>671</v>
      </c>
      <c r="B10" s="366">
        <v>4387</v>
      </c>
      <c r="C10" s="366">
        <v>3063</v>
      </c>
      <c r="D10" s="366">
        <v>1324</v>
      </c>
      <c r="E10" s="366">
        <v>8365</v>
      </c>
      <c r="F10" s="366">
        <v>4063</v>
      </c>
      <c r="G10" s="366">
        <v>4302</v>
      </c>
    </row>
    <row r="11" spans="1:7" s="89" customFormat="1" ht="90.75" customHeight="1">
      <c r="A11" s="804" t="s">
        <v>642</v>
      </c>
      <c r="B11" s="366">
        <v>3314</v>
      </c>
      <c r="C11" s="366">
        <v>2111</v>
      </c>
      <c r="D11" s="366">
        <v>1203</v>
      </c>
      <c r="E11" s="366">
        <v>6749</v>
      </c>
      <c r="F11" s="366">
        <v>3279</v>
      </c>
      <c r="G11" s="366">
        <v>3470</v>
      </c>
    </row>
    <row r="12" spans="1:7" s="89" customFormat="1" ht="90.75" customHeight="1">
      <c r="A12" s="804" t="s">
        <v>746</v>
      </c>
      <c r="B12" s="485">
        <v>3206</v>
      </c>
      <c r="C12" s="485">
        <v>2099</v>
      </c>
      <c r="D12" s="485">
        <v>1107</v>
      </c>
      <c r="E12" s="485">
        <v>6793</v>
      </c>
      <c r="F12" s="485">
        <v>3163</v>
      </c>
      <c r="G12" s="485">
        <v>3630</v>
      </c>
    </row>
    <row r="13" spans="1:7" s="17" customFormat="1" ht="90.75" customHeight="1">
      <c r="A13" s="804" t="s">
        <v>678</v>
      </c>
      <c r="B13" s="485">
        <v>3067</v>
      </c>
      <c r="C13" s="485">
        <v>2316</v>
      </c>
      <c r="D13" s="485">
        <v>751</v>
      </c>
      <c r="E13" s="485">
        <v>6137</v>
      </c>
      <c r="F13" s="485">
        <v>2953</v>
      </c>
      <c r="G13" s="485">
        <v>3184</v>
      </c>
    </row>
    <row r="14" spans="1:7" s="73" customFormat="1" ht="90.75" customHeight="1" thickBot="1">
      <c r="A14" s="155" t="s">
        <v>747</v>
      </c>
      <c r="B14" s="751">
        <f>SUM(C14:D14)</f>
        <v>3102</v>
      </c>
      <c r="C14" s="484">
        <v>1981</v>
      </c>
      <c r="D14" s="484">
        <v>1121</v>
      </c>
      <c r="E14" s="751">
        <f>SUM(F14:G14)</f>
        <v>5971</v>
      </c>
      <c r="F14" s="484">
        <v>2842</v>
      </c>
      <c r="G14" s="484">
        <v>3129</v>
      </c>
    </row>
    <row r="15" spans="1:7" s="73" customFormat="1" ht="23.25" customHeight="1">
      <c r="A15" s="881"/>
      <c r="B15" s="881"/>
      <c r="C15" s="881"/>
      <c r="D15" s="881"/>
      <c r="E15" s="882" t="s">
        <v>640</v>
      </c>
      <c r="F15" s="882"/>
      <c r="G15" s="882"/>
    </row>
    <row r="16" spans="1:7" s="66" customFormat="1" ht="14.25" customHeight="1">
      <c r="A16" s="74"/>
      <c r="F16" s="105"/>
      <c r="G16" s="105"/>
    </row>
    <row r="17" spans="2:5">
      <c r="B17" s="106"/>
      <c r="C17" s="106"/>
      <c r="D17" s="106"/>
      <c r="E17" s="106"/>
    </row>
  </sheetData>
  <mergeCells count="7">
    <mergeCell ref="A15:D15"/>
    <mergeCell ref="E15:G15"/>
    <mergeCell ref="A4:G4"/>
    <mergeCell ref="A5:G5"/>
    <mergeCell ref="A8:A9"/>
    <mergeCell ref="E8:G8"/>
    <mergeCell ref="B8:D8"/>
  </mergeCells>
  <phoneticPr fontId="34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N25"/>
  <sheetViews>
    <sheetView view="pageBreakPreview" topLeftCell="A10" zoomScaleNormal="100" zoomScaleSheetLayoutView="100" workbookViewId="0">
      <selection activeCell="J17" sqref="J17"/>
    </sheetView>
  </sheetViews>
  <sheetFormatPr defaultRowHeight="11.25"/>
  <cols>
    <col min="1" max="1" width="12.625" style="194" customWidth="1"/>
    <col min="2" max="5" width="11.25" style="194" customWidth="1"/>
    <col min="6" max="6" width="11.375" style="194" customWidth="1"/>
    <col min="7" max="7" width="11.75" style="194" customWidth="1"/>
    <col min="8" max="8" width="12.625" style="194" customWidth="1"/>
    <col min="9" max="14" width="11.375" style="194" customWidth="1"/>
    <col min="15" max="16384" width="9" style="194"/>
  </cols>
  <sheetData>
    <row r="1" spans="1:14" s="120" customFormat="1" ht="11.25" customHeight="1">
      <c r="A1" s="17"/>
      <c r="B1" s="17"/>
      <c r="C1" s="17"/>
      <c r="H1" s="17"/>
    </row>
    <row r="2" spans="1:14" s="120" customFormat="1" ht="14.25" customHeight="1">
      <c r="B2" s="1061"/>
      <c r="C2" s="1061"/>
      <c r="D2" s="116"/>
      <c r="F2" s="149"/>
      <c r="G2" s="149" t="s">
        <v>742</v>
      </c>
      <c r="H2" s="163" t="s">
        <v>712</v>
      </c>
    </row>
    <row r="3" spans="1:14" s="120" customFormat="1" ht="14.25" customHeight="1">
      <c r="A3" s="150"/>
      <c r="B3" s="116"/>
      <c r="C3" s="116"/>
      <c r="D3" s="116"/>
      <c r="H3" s="150"/>
    </row>
    <row r="4" spans="1:14" s="120" customFormat="1" ht="45" customHeight="1">
      <c r="A4" s="911" t="s">
        <v>537</v>
      </c>
      <c r="B4" s="911"/>
      <c r="C4" s="911"/>
      <c r="D4" s="911"/>
      <c r="E4" s="911"/>
      <c r="F4" s="911"/>
      <c r="G4" s="911"/>
      <c r="H4" s="911" t="s">
        <v>538</v>
      </c>
      <c r="I4" s="883"/>
      <c r="J4" s="883"/>
      <c r="K4" s="883"/>
      <c r="L4" s="883"/>
      <c r="M4" s="883"/>
      <c r="N4" s="883"/>
    </row>
    <row r="5" spans="1:14" s="120" customFormat="1" ht="14.25" customHeight="1">
      <c r="A5" s="286"/>
      <c r="B5" s="75"/>
      <c r="C5" s="75"/>
      <c r="D5" s="75"/>
      <c r="E5" s="75"/>
      <c r="F5" s="75"/>
      <c r="G5" s="75"/>
      <c r="H5" s="286"/>
    </row>
    <row r="6" spans="1:14" s="117" customFormat="1" ht="14.25" customHeight="1" thickBot="1">
      <c r="A6" s="247" t="s">
        <v>0</v>
      </c>
      <c r="F6" s="193"/>
      <c r="G6" s="193" t="s">
        <v>599</v>
      </c>
      <c r="H6" s="247" t="s">
        <v>0</v>
      </c>
      <c r="N6" s="193" t="s">
        <v>599</v>
      </c>
    </row>
    <row r="7" spans="1:14" s="117" customFormat="1" ht="31.5" customHeight="1">
      <c r="A7" s="884" t="s">
        <v>484</v>
      </c>
      <c r="B7" s="990" t="s">
        <v>225</v>
      </c>
      <c r="C7" s="991"/>
      <c r="D7" s="991"/>
      <c r="E7" s="991"/>
      <c r="F7" s="991" t="s">
        <v>293</v>
      </c>
      <c r="G7" s="978" t="s">
        <v>602</v>
      </c>
      <c r="H7" s="884" t="s">
        <v>484</v>
      </c>
      <c r="I7" s="991" t="s">
        <v>603</v>
      </c>
      <c r="J7" s="991" t="s">
        <v>604</v>
      </c>
      <c r="K7" s="991" t="s">
        <v>605</v>
      </c>
      <c r="L7" s="991" t="s">
        <v>606</v>
      </c>
      <c r="M7" s="991" t="s">
        <v>607</v>
      </c>
      <c r="N7" s="978" t="s">
        <v>608</v>
      </c>
    </row>
    <row r="8" spans="1:14" s="117" customFormat="1" ht="31.5" customHeight="1">
      <c r="A8" s="908"/>
      <c r="B8" s="923" t="s">
        <v>600</v>
      </c>
      <c r="C8" s="949"/>
      <c r="D8" s="925" t="s">
        <v>601</v>
      </c>
      <c r="E8" s="949"/>
      <c r="F8" s="925"/>
      <c r="G8" s="927"/>
      <c r="H8" s="908"/>
      <c r="I8" s="930"/>
      <c r="J8" s="930"/>
      <c r="K8" s="930"/>
      <c r="L8" s="930"/>
      <c r="M8" s="930"/>
      <c r="N8" s="931"/>
    </row>
    <row r="9" spans="1:14" s="117" customFormat="1" ht="53.25" customHeight="1">
      <c r="A9" s="885"/>
      <c r="B9" s="395" t="s">
        <v>96</v>
      </c>
      <c r="C9" s="199" t="s">
        <v>667</v>
      </c>
      <c r="D9" s="199" t="s">
        <v>96</v>
      </c>
      <c r="E9" s="199" t="s">
        <v>668</v>
      </c>
      <c r="F9" s="958"/>
      <c r="G9" s="959"/>
      <c r="H9" s="885"/>
      <c r="I9" s="958"/>
      <c r="J9" s="958"/>
      <c r="K9" s="958"/>
      <c r="L9" s="958"/>
      <c r="M9" s="958"/>
      <c r="N9" s="959"/>
    </row>
    <row r="10" spans="1:14" s="117" customFormat="1" ht="30.95" customHeight="1">
      <c r="A10" s="807" t="s">
        <v>644</v>
      </c>
      <c r="B10" s="200">
        <v>615</v>
      </c>
      <c r="C10" s="327">
        <v>4600.51</v>
      </c>
      <c r="D10" s="200">
        <v>40</v>
      </c>
      <c r="E10" s="601">
        <v>79.22</v>
      </c>
      <c r="F10" s="200">
        <v>147</v>
      </c>
      <c r="G10" s="200">
        <v>322</v>
      </c>
      <c r="H10" s="807" t="s">
        <v>644</v>
      </c>
      <c r="I10" s="200">
        <v>105</v>
      </c>
      <c r="J10" s="200">
        <v>12</v>
      </c>
      <c r="K10" s="200">
        <v>39</v>
      </c>
      <c r="L10" s="200">
        <v>10</v>
      </c>
      <c r="M10" s="200">
        <v>20</v>
      </c>
      <c r="N10" s="131">
        <v>0</v>
      </c>
    </row>
    <row r="11" spans="1:14" s="117" customFormat="1" ht="30.95" customHeight="1">
      <c r="A11" s="807" t="s">
        <v>642</v>
      </c>
      <c r="B11" s="200">
        <v>582</v>
      </c>
      <c r="C11" s="327">
        <v>4180.45</v>
      </c>
      <c r="D11" s="200">
        <v>34</v>
      </c>
      <c r="E11" s="601">
        <v>59.31</v>
      </c>
      <c r="F11" s="200">
        <v>132</v>
      </c>
      <c r="G11" s="200">
        <v>306</v>
      </c>
      <c r="H11" s="807" t="s">
        <v>642</v>
      </c>
      <c r="I11" s="200">
        <v>106</v>
      </c>
      <c r="J11" s="200">
        <v>8</v>
      </c>
      <c r="K11" s="200">
        <v>39</v>
      </c>
      <c r="L11" s="200">
        <v>10</v>
      </c>
      <c r="M11" s="200">
        <v>15</v>
      </c>
      <c r="N11" s="131">
        <v>0</v>
      </c>
    </row>
    <row r="12" spans="1:14" s="122" customFormat="1" ht="30.95" customHeight="1">
      <c r="A12" s="807" t="s">
        <v>641</v>
      </c>
      <c r="B12" s="200">
        <v>600</v>
      </c>
      <c r="C12" s="327">
        <v>4272.1600000000008</v>
      </c>
      <c r="D12" s="200">
        <v>34</v>
      </c>
      <c r="E12" s="601">
        <v>55.210000000000008</v>
      </c>
      <c r="F12" s="200">
        <v>136</v>
      </c>
      <c r="G12" s="200">
        <v>316</v>
      </c>
      <c r="H12" s="807" t="s">
        <v>641</v>
      </c>
      <c r="I12" s="200">
        <v>110</v>
      </c>
      <c r="J12" s="200">
        <v>9</v>
      </c>
      <c r="K12" s="200">
        <v>37</v>
      </c>
      <c r="L12" s="200">
        <v>10</v>
      </c>
      <c r="M12" s="200">
        <v>16</v>
      </c>
      <c r="N12" s="131">
        <v>0</v>
      </c>
    </row>
    <row r="13" spans="1:14" s="123" customFormat="1" ht="30.95" customHeight="1">
      <c r="A13" s="154" t="s">
        <v>677</v>
      </c>
      <c r="B13" s="200">
        <v>581</v>
      </c>
      <c r="C13" s="327">
        <v>4172.99</v>
      </c>
      <c r="D13" s="200">
        <v>38</v>
      </c>
      <c r="E13" s="601">
        <v>60.99</v>
      </c>
      <c r="F13" s="200">
        <v>155</v>
      </c>
      <c r="G13" s="200">
        <v>299</v>
      </c>
      <c r="H13" s="154" t="s">
        <v>677</v>
      </c>
      <c r="I13" s="200">
        <v>93</v>
      </c>
      <c r="J13" s="200">
        <v>11</v>
      </c>
      <c r="K13" s="200">
        <v>36</v>
      </c>
      <c r="L13" s="200">
        <v>10</v>
      </c>
      <c r="M13" s="200">
        <v>15</v>
      </c>
      <c r="N13" s="131">
        <v>0</v>
      </c>
    </row>
    <row r="14" spans="1:14" s="338" customFormat="1" ht="30.95" customHeight="1">
      <c r="A14" s="146" t="s">
        <v>800</v>
      </c>
      <c r="B14" s="510">
        <f t="shared" ref="B14:G14" si="0">SUM(B16:B24)</f>
        <v>540</v>
      </c>
      <c r="C14" s="566">
        <f t="shared" si="0"/>
        <v>3560.8200000000006</v>
      </c>
      <c r="D14" s="510">
        <f t="shared" si="0"/>
        <v>35</v>
      </c>
      <c r="E14" s="602">
        <f t="shared" si="0"/>
        <v>83.550000000000011</v>
      </c>
      <c r="F14" s="510">
        <f t="shared" si="0"/>
        <v>101</v>
      </c>
      <c r="G14" s="510">
        <f t="shared" si="0"/>
        <v>297</v>
      </c>
      <c r="H14" s="146" t="s">
        <v>756</v>
      </c>
      <c r="I14" s="567">
        <f t="shared" ref="I14:N14" si="1">SUM(I16:I24)</f>
        <v>115</v>
      </c>
      <c r="J14" s="567">
        <f t="shared" si="1"/>
        <v>11</v>
      </c>
      <c r="K14" s="567">
        <f t="shared" si="1"/>
        <v>35</v>
      </c>
      <c r="L14" s="567">
        <f t="shared" si="1"/>
        <v>7</v>
      </c>
      <c r="M14" s="567">
        <f t="shared" si="1"/>
        <v>9</v>
      </c>
      <c r="N14" s="567">
        <f t="shared" si="1"/>
        <v>0</v>
      </c>
    </row>
    <row r="15" spans="1:14" s="625" customFormat="1" ht="33" customHeight="1">
      <c r="A15" s="622"/>
      <c r="B15" s="623"/>
      <c r="C15" s="624"/>
      <c r="D15" s="623"/>
      <c r="E15" s="624"/>
      <c r="F15" s="623"/>
      <c r="G15" s="623"/>
      <c r="H15" s="622"/>
      <c r="I15" s="623"/>
      <c r="J15" s="623"/>
      <c r="K15" s="623"/>
      <c r="L15" s="623"/>
      <c r="M15" s="623"/>
      <c r="N15" s="623"/>
    </row>
    <row r="16" spans="1:14" s="123" customFormat="1" ht="31.5" customHeight="1">
      <c r="A16" s="166" t="s">
        <v>143</v>
      </c>
      <c r="B16" s="665">
        <v>69</v>
      </c>
      <c r="C16" s="659">
        <v>264.19</v>
      </c>
      <c r="D16" s="665">
        <v>3</v>
      </c>
      <c r="E16" s="662">
        <v>10.98</v>
      </c>
      <c r="F16" s="665">
        <v>14</v>
      </c>
      <c r="G16" s="665">
        <v>48</v>
      </c>
      <c r="H16" s="166" t="s">
        <v>143</v>
      </c>
      <c r="I16" s="665">
        <v>7</v>
      </c>
      <c r="J16" s="665">
        <v>0</v>
      </c>
      <c r="K16" s="665">
        <v>3</v>
      </c>
      <c r="L16" s="666">
        <v>0</v>
      </c>
      <c r="M16" s="666">
        <v>0</v>
      </c>
      <c r="N16" s="665">
        <v>0</v>
      </c>
    </row>
    <row r="17" spans="1:14" s="123" customFormat="1" ht="31.5" customHeight="1">
      <c r="A17" s="166" t="s">
        <v>144</v>
      </c>
      <c r="B17" s="665">
        <v>145</v>
      </c>
      <c r="C17" s="660">
        <v>1501.47</v>
      </c>
      <c r="D17" s="665">
        <v>8</v>
      </c>
      <c r="E17" s="662">
        <v>27.48</v>
      </c>
      <c r="F17" s="665">
        <v>15</v>
      </c>
      <c r="G17" s="665">
        <v>72</v>
      </c>
      <c r="H17" s="166" t="s">
        <v>144</v>
      </c>
      <c r="I17" s="665">
        <v>38</v>
      </c>
      <c r="J17" s="665">
        <v>6</v>
      </c>
      <c r="K17" s="665">
        <v>10</v>
      </c>
      <c r="L17" s="665">
        <v>5</v>
      </c>
      <c r="M17" s="665">
        <v>7</v>
      </c>
      <c r="N17" s="665">
        <v>0</v>
      </c>
    </row>
    <row r="18" spans="1:14" s="123" customFormat="1" ht="31.5" customHeight="1">
      <c r="A18" s="166" t="s">
        <v>145</v>
      </c>
      <c r="B18" s="665">
        <v>47</v>
      </c>
      <c r="C18" s="661">
        <v>301.52999999999997</v>
      </c>
      <c r="D18" s="665">
        <v>2</v>
      </c>
      <c r="E18" s="662">
        <v>8.77</v>
      </c>
      <c r="F18" s="665">
        <v>4</v>
      </c>
      <c r="G18" s="665">
        <v>30</v>
      </c>
      <c r="H18" s="166" t="s">
        <v>145</v>
      </c>
      <c r="I18" s="665">
        <v>6</v>
      </c>
      <c r="J18" s="665">
        <v>3</v>
      </c>
      <c r="K18" s="665">
        <v>6</v>
      </c>
      <c r="L18" s="666">
        <v>0</v>
      </c>
      <c r="M18" s="666">
        <v>0</v>
      </c>
      <c r="N18" s="665">
        <v>0</v>
      </c>
    </row>
    <row r="19" spans="1:14" s="117" customFormat="1" ht="31.5" customHeight="1">
      <c r="A19" s="166" t="s">
        <v>146</v>
      </c>
      <c r="B19" s="666">
        <v>0</v>
      </c>
      <c r="C19" s="666">
        <v>0</v>
      </c>
      <c r="D19" s="666">
        <v>0</v>
      </c>
      <c r="E19" s="659">
        <v>0</v>
      </c>
      <c r="F19" s="666">
        <v>0</v>
      </c>
      <c r="G19" s="666">
        <v>0</v>
      </c>
      <c r="H19" s="166" t="s">
        <v>146</v>
      </c>
      <c r="I19" s="666">
        <v>0</v>
      </c>
      <c r="J19" s="666">
        <v>0</v>
      </c>
      <c r="K19" s="666">
        <v>0</v>
      </c>
      <c r="L19" s="666">
        <v>0</v>
      </c>
      <c r="M19" s="666">
        <v>0</v>
      </c>
      <c r="N19" s="666">
        <v>0</v>
      </c>
    </row>
    <row r="20" spans="1:14" s="117" customFormat="1" ht="31.5" customHeight="1">
      <c r="A20" s="166" t="s">
        <v>147</v>
      </c>
      <c r="B20" s="666">
        <v>0</v>
      </c>
      <c r="C20" s="666">
        <v>0</v>
      </c>
      <c r="D20" s="666">
        <v>0</v>
      </c>
      <c r="E20" s="659">
        <v>0</v>
      </c>
      <c r="F20" s="666">
        <v>0</v>
      </c>
      <c r="G20" s="666">
        <v>0</v>
      </c>
      <c r="H20" s="166" t="s">
        <v>147</v>
      </c>
      <c r="I20" s="666">
        <v>0</v>
      </c>
      <c r="J20" s="666">
        <v>0</v>
      </c>
      <c r="K20" s="666">
        <v>0</v>
      </c>
      <c r="L20" s="666">
        <v>0</v>
      </c>
      <c r="M20" s="666">
        <v>0</v>
      </c>
      <c r="N20" s="666">
        <v>0</v>
      </c>
    </row>
    <row r="21" spans="1:14" ht="31.5" customHeight="1">
      <c r="A21" s="166" t="s">
        <v>148</v>
      </c>
      <c r="B21" s="665">
        <v>142</v>
      </c>
      <c r="C21" s="660">
        <v>986.49</v>
      </c>
      <c r="D21" s="665">
        <v>11</v>
      </c>
      <c r="E21" s="659">
        <v>24.14</v>
      </c>
      <c r="F21" s="666">
        <v>44</v>
      </c>
      <c r="G21" s="666">
        <v>58</v>
      </c>
      <c r="H21" s="166" t="s">
        <v>148</v>
      </c>
      <c r="I21" s="665">
        <v>32</v>
      </c>
      <c r="J21" s="665">
        <v>1</v>
      </c>
      <c r="K21" s="665">
        <v>14</v>
      </c>
      <c r="L21" s="665">
        <v>2</v>
      </c>
      <c r="M21" s="665">
        <v>2</v>
      </c>
      <c r="N21" s="665">
        <v>0</v>
      </c>
    </row>
    <row r="22" spans="1:14" ht="31.5" customHeight="1">
      <c r="A22" s="166" t="s">
        <v>149</v>
      </c>
      <c r="B22" s="667">
        <v>92</v>
      </c>
      <c r="C22" s="661">
        <v>287.36</v>
      </c>
      <c r="D22" s="667">
        <v>8</v>
      </c>
      <c r="E22" s="663">
        <v>10.37</v>
      </c>
      <c r="F22" s="658">
        <v>19</v>
      </c>
      <c r="G22" s="658">
        <v>62</v>
      </c>
      <c r="H22" s="166" t="s">
        <v>149</v>
      </c>
      <c r="I22" s="667">
        <v>18</v>
      </c>
      <c r="J22" s="667">
        <v>0</v>
      </c>
      <c r="K22" s="667">
        <v>1</v>
      </c>
      <c r="L22" s="666">
        <v>0</v>
      </c>
      <c r="M22" s="666">
        <v>0</v>
      </c>
      <c r="N22" s="665">
        <v>0</v>
      </c>
    </row>
    <row r="23" spans="1:14" ht="31.5" customHeight="1">
      <c r="A23" s="166" t="s">
        <v>150</v>
      </c>
      <c r="B23" s="665">
        <v>45</v>
      </c>
      <c r="C23" s="660">
        <v>219.78</v>
      </c>
      <c r="D23" s="665">
        <v>3</v>
      </c>
      <c r="E23" s="659">
        <v>1.81</v>
      </c>
      <c r="F23" s="666">
        <v>5</v>
      </c>
      <c r="G23" s="666">
        <v>27</v>
      </c>
      <c r="H23" s="166" t="s">
        <v>150</v>
      </c>
      <c r="I23" s="665">
        <v>14</v>
      </c>
      <c r="J23" s="666">
        <v>1</v>
      </c>
      <c r="K23" s="666">
        <v>1</v>
      </c>
      <c r="L23" s="666">
        <v>0</v>
      </c>
      <c r="M23" s="666">
        <v>0</v>
      </c>
      <c r="N23" s="665">
        <v>0</v>
      </c>
    </row>
    <row r="24" spans="1:14" ht="31.5" customHeight="1" thickBot="1">
      <c r="A24" s="167" t="s">
        <v>151</v>
      </c>
      <c r="B24" s="668">
        <v>0</v>
      </c>
      <c r="C24" s="668">
        <v>0</v>
      </c>
      <c r="D24" s="668">
        <v>0</v>
      </c>
      <c r="E24" s="664">
        <v>0</v>
      </c>
      <c r="F24" s="668">
        <v>0</v>
      </c>
      <c r="G24" s="668">
        <v>0</v>
      </c>
      <c r="H24" s="167" t="s">
        <v>151</v>
      </c>
      <c r="I24" s="668">
        <v>0</v>
      </c>
      <c r="J24" s="668">
        <v>0</v>
      </c>
      <c r="K24" s="668">
        <v>0</v>
      </c>
      <c r="L24" s="668">
        <v>0</v>
      </c>
      <c r="M24" s="668">
        <v>0</v>
      </c>
      <c r="N24" s="668">
        <v>0</v>
      </c>
    </row>
    <row r="25" spans="1:14" s="304" customFormat="1" ht="14.25" customHeight="1">
      <c r="F25" s="198"/>
      <c r="G25" s="198" t="s">
        <v>95</v>
      </c>
      <c r="N25" s="198" t="s">
        <v>95</v>
      </c>
    </row>
  </sheetData>
  <mergeCells count="16">
    <mergeCell ref="B2:C2"/>
    <mergeCell ref="A7:A9"/>
    <mergeCell ref="F7:F9"/>
    <mergeCell ref="B8:C8"/>
    <mergeCell ref="D8:E8"/>
    <mergeCell ref="H7:H9"/>
    <mergeCell ref="H4:N4"/>
    <mergeCell ref="B7:E7"/>
    <mergeCell ref="A4:G4"/>
    <mergeCell ref="N7:N9"/>
    <mergeCell ref="I7:I9"/>
    <mergeCell ref="J7:J9"/>
    <mergeCell ref="K7:K9"/>
    <mergeCell ref="L7:L9"/>
    <mergeCell ref="M7:M9"/>
    <mergeCell ref="G7:G9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colBreaks count="1" manualBreakCount="1">
    <brk id="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W26"/>
  <sheetViews>
    <sheetView showZeros="0" view="pageBreakPreview" topLeftCell="A4" zoomScaleNormal="100" zoomScaleSheetLayoutView="100" workbookViewId="0">
      <selection activeCell="U15" sqref="U15"/>
    </sheetView>
  </sheetViews>
  <sheetFormatPr defaultColWidth="10" defaultRowHeight="15" customHeight="1"/>
  <cols>
    <col min="1" max="1" width="12.5" style="135" customWidth="1"/>
    <col min="2" max="2" width="8.5" style="135" customWidth="1"/>
    <col min="3" max="3" width="7.625" style="135" customWidth="1"/>
    <col min="4" max="4" width="8.25" style="135" customWidth="1"/>
    <col min="5" max="5" width="9" style="135" customWidth="1"/>
    <col min="6" max="6" width="9.875" style="135" customWidth="1"/>
    <col min="7" max="7" width="12.625" style="135" customWidth="1"/>
    <col min="8" max="8" width="11.625" style="135" customWidth="1"/>
    <col min="9" max="9" width="12.125" style="135" customWidth="1"/>
    <col min="10" max="10" width="4.875" style="135" customWidth="1"/>
    <col min="11" max="11" width="5.5" style="135" customWidth="1"/>
    <col min="12" max="12" width="4.875" style="135" customWidth="1"/>
    <col min="13" max="13" width="5.5" style="135" customWidth="1"/>
    <col min="14" max="14" width="4.875" style="135" customWidth="1"/>
    <col min="15" max="15" width="5.5" style="135" customWidth="1"/>
    <col min="16" max="16" width="4.875" style="135" customWidth="1"/>
    <col min="17" max="17" width="5.5" style="135" customWidth="1"/>
    <col min="18" max="18" width="4.875" style="135" customWidth="1"/>
    <col min="19" max="19" width="9.875" style="135" customWidth="1"/>
    <col min="20" max="20" width="5.25" style="135" customWidth="1"/>
    <col min="21" max="21" width="7" style="135" customWidth="1"/>
    <col min="22" max="16384" width="10" style="135"/>
  </cols>
  <sheetData>
    <row r="1" spans="1:23" s="120" customFormat="1" ht="11.25" customHeight="1">
      <c r="A1" s="17"/>
      <c r="B1" s="17"/>
      <c r="C1" s="17"/>
      <c r="D1" s="17"/>
      <c r="E1" s="17"/>
      <c r="F1" s="17"/>
      <c r="I1" s="17"/>
    </row>
    <row r="2" spans="1:23" s="120" customFormat="1" ht="14.25" customHeight="1">
      <c r="B2" s="163"/>
      <c r="C2" s="17"/>
      <c r="D2" s="17"/>
      <c r="E2" s="1061"/>
      <c r="F2" s="1061"/>
      <c r="G2" s="150"/>
      <c r="H2" s="149" t="s">
        <v>835</v>
      </c>
      <c r="I2" s="163" t="s">
        <v>836</v>
      </c>
      <c r="K2" s="149"/>
      <c r="Q2" s="149"/>
      <c r="W2" s="149"/>
    </row>
    <row r="3" spans="1:23" s="120" customFormat="1" ht="14.25" customHeight="1">
      <c r="A3" s="150"/>
      <c r="B3" s="163"/>
      <c r="C3" s="17"/>
      <c r="D3" s="17"/>
      <c r="E3" s="116"/>
      <c r="F3" s="116"/>
      <c r="G3" s="116"/>
      <c r="I3" s="150"/>
      <c r="K3" s="149"/>
    </row>
    <row r="4" spans="1:23" s="120" customFormat="1" ht="45" customHeight="1">
      <c r="A4" s="911" t="s">
        <v>539</v>
      </c>
      <c r="B4" s="911"/>
      <c r="C4" s="911"/>
      <c r="D4" s="911"/>
      <c r="E4" s="911"/>
      <c r="F4" s="911"/>
      <c r="G4" s="911"/>
      <c r="H4" s="911"/>
      <c r="I4" s="911" t="s">
        <v>540</v>
      </c>
      <c r="J4" s="911"/>
      <c r="K4" s="911"/>
      <c r="L4" s="911"/>
      <c r="M4" s="911"/>
      <c r="N4" s="911"/>
      <c r="O4" s="911"/>
      <c r="P4" s="911"/>
      <c r="Q4" s="911"/>
      <c r="R4" s="911"/>
      <c r="S4" s="911"/>
      <c r="T4" s="911"/>
      <c r="U4" s="911"/>
      <c r="V4" s="48"/>
      <c r="W4" s="48"/>
    </row>
    <row r="5" spans="1:23" s="120" customFormat="1" ht="14.25" customHeight="1">
      <c r="A5" s="286"/>
      <c r="B5" s="75"/>
      <c r="C5" s="75"/>
      <c r="D5" s="75"/>
      <c r="E5" s="75"/>
      <c r="F5" s="75"/>
      <c r="G5" s="75"/>
      <c r="H5" s="75"/>
      <c r="I5" s="286"/>
      <c r="J5" s="75"/>
      <c r="K5" s="75"/>
    </row>
    <row r="6" spans="1:23" ht="18" customHeight="1" thickBot="1">
      <c r="A6" s="248" t="s">
        <v>1</v>
      </c>
      <c r="B6" s="138"/>
      <c r="C6" s="138"/>
      <c r="D6" s="138"/>
      <c r="E6" s="138"/>
      <c r="F6" s="138"/>
      <c r="G6" s="138"/>
      <c r="H6" s="212" t="s">
        <v>165</v>
      </c>
      <c r="I6" s="248" t="s">
        <v>1</v>
      </c>
      <c r="J6" s="248"/>
      <c r="K6" s="203"/>
      <c r="L6" s="138"/>
      <c r="M6" s="138"/>
      <c r="N6" s="138"/>
      <c r="O6" s="138"/>
      <c r="P6" s="138"/>
      <c r="Q6" s="138"/>
      <c r="R6" s="138"/>
      <c r="S6" s="138"/>
      <c r="T6" s="138"/>
      <c r="U6" s="212" t="s">
        <v>165</v>
      </c>
    </row>
    <row r="7" spans="1:23" s="204" customFormat="1" ht="37.5" customHeight="1">
      <c r="A7" s="1078" t="s">
        <v>307</v>
      </c>
      <c r="B7" s="1066" t="s">
        <v>308</v>
      </c>
      <c r="C7" s="1067"/>
      <c r="D7" s="1067"/>
      <c r="E7" s="1067"/>
      <c r="F7" s="1067"/>
      <c r="G7" s="1067"/>
      <c r="H7" s="1068"/>
      <c r="I7" s="1078" t="s">
        <v>307</v>
      </c>
      <c r="J7" s="1069" t="s">
        <v>309</v>
      </c>
      <c r="K7" s="1067"/>
      <c r="L7" s="1070" t="s">
        <v>310</v>
      </c>
      <c r="M7" s="1070"/>
      <c r="N7" s="1070" t="s">
        <v>311</v>
      </c>
      <c r="O7" s="1070"/>
      <c r="P7" s="1070" t="s">
        <v>312</v>
      </c>
      <c r="Q7" s="1070"/>
      <c r="R7" s="1070" t="s">
        <v>103</v>
      </c>
      <c r="S7" s="1070"/>
      <c r="T7" s="1070" t="s">
        <v>104</v>
      </c>
      <c r="U7" s="1080"/>
    </row>
    <row r="8" spans="1:23" s="204" customFormat="1" ht="25.5" customHeight="1">
      <c r="A8" s="1079"/>
      <c r="B8" s="1072"/>
      <c r="C8" s="1074" t="s">
        <v>99</v>
      </c>
      <c r="D8" s="1074"/>
      <c r="E8" s="1075"/>
      <c r="F8" s="1075"/>
      <c r="G8" s="1075"/>
      <c r="H8" s="1064" t="s">
        <v>102</v>
      </c>
      <c r="I8" s="1079"/>
      <c r="J8" s="1076" t="s">
        <v>108</v>
      </c>
      <c r="K8" s="1062" t="s">
        <v>313</v>
      </c>
      <c r="L8" s="1062" t="s">
        <v>108</v>
      </c>
      <c r="M8" s="1062" t="s">
        <v>314</v>
      </c>
      <c r="N8" s="1062" t="s">
        <v>108</v>
      </c>
      <c r="O8" s="1062" t="s">
        <v>314</v>
      </c>
      <c r="P8" s="1062" t="s">
        <v>108</v>
      </c>
      <c r="Q8" s="1062" t="s">
        <v>314</v>
      </c>
      <c r="R8" s="1062" t="s">
        <v>108</v>
      </c>
      <c r="S8" s="1062" t="s">
        <v>107</v>
      </c>
      <c r="T8" s="1062" t="s">
        <v>106</v>
      </c>
      <c r="U8" s="1064" t="s">
        <v>105</v>
      </c>
    </row>
    <row r="9" spans="1:23" s="204" customFormat="1" ht="35.25" customHeight="1">
      <c r="A9" s="1079"/>
      <c r="B9" s="1073"/>
      <c r="C9" s="205"/>
      <c r="D9" s="457" t="s">
        <v>157</v>
      </c>
      <c r="E9" s="206" t="s">
        <v>100</v>
      </c>
      <c r="F9" s="206" t="s">
        <v>101</v>
      </c>
      <c r="G9" s="206" t="s">
        <v>370</v>
      </c>
      <c r="H9" s="1065"/>
      <c r="I9" s="1079"/>
      <c r="J9" s="1077"/>
      <c r="K9" s="1071"/>
      <c r="L9" s="1063"/>
      <c r="M9" s="1063"/>
      <c r="N9" s="1063"/>
      <c r="O9" s="1063"/>
      <c r="P9" s="1063"/>
      <c r="Q9" s="1063"/>
      <c r="R9" s="1063"/>
      <c r="S9" s="1063"/>
      <c r="T9" s="1063"/>
      <c r="U9" s="1065"/>
    </row>
    <row r="10" spans="1:23" s="204" customFormat="1" ht="27.95" customHeight="1">
      <c r="A10" s="807" t="s">
        <v>644</v>
      </c>
      <c r="B10" s="448">
        <v>29</v>
      </c>
      <c r="C10" s="448">
        <v>16</v>
      </c>
      <c r="D10" s="448">
        <v>1</v>
      </c>
      <c r="E10" s="448">
        <v>3</v>
      </c>
      <c r="F10" s="448">
        <v>6</v>
      </c>
      <c r="G10" s="448">
        <v>6</v>
      </c>
      <c r="H10" s="448">
        <v>13</v>
      </c>
      <c r="I10" s="343" t="s">
        <v>644</v>
      </c>
      <c r="J10" s="448">
        <v>4</v>
      </c>
      <c r="K10" s="448">
        <v>3401</v>
      </c>
      <c r="L10" s="448">
        <v>29</v>
      </c>
      <c r="M10" s="448">
        <v>7692</v>
      </c>
      <c r="N10" s="448">
        <v>0</v>
      </c>
      <c r="O10" s="448">
        <v>0</v>
      </c>
      <c r="P10" s="448">
        <v>29</v>
      </c>
      <c r="Q10" s="448">
        <v>4203</v>
      </c>
      <c r="R10" s="448">
        <v>5</v>
      </c>
      <c r="S10" s="448">
        <v>5</v>
      </c>
      <c r="T10" s="448">
        <v>5</v>
      </c>
      <c r="U10" s="448">
        <v>4150</v>
      </c>
      <c r="V10" s="293"/>
    </row>
    <row r="11" spans="1:23" s="204" customFormat="1" ht="27.95" customHeight="1">
      <c r="A11" s="807" t="s">
        <v>642</v>
      </c>
      <c r="B11" s="448">
        <v>29</v>
      </c>
      <c r="C11" s="448">
        <v>16</v>
      </c>
      <c r="D11" s="448">
        <v>1</v>
      </c>
      <c r="E11" s="448">
        <v>3</v>
      </c>
      <c r="F11" s="448">
        <v>6</v>
      </c>
      <c r="G11" s="448">
        <v>6</v>
      </c>
      <c r="H11" s="448">
        <v>13</v>
      </c>
      <c r="I11" s="343" t="s">
        <v>642</v>
      </c>
      <c r="J11" s="448">
        <v>4</v>
      </c>
      <c r="K11" s="448">
        <v>3401</v>
      </c>
      <c r="L11" s="448">
        <v>29</v>
      </c>
      <c r="M11" s="448">
        <v>7669</v>
      </c>
      <c r="N11" s="448">
        <v>0</v>
      </c>
      <c r="O11" s="137">
        <v>0</v>
      </c>
      <c r="P11" s="448">
        <v>29</v>
      </c>
      <c r="Q11" s="448">
        <v>4203</v>
      </c>
      <c r="R11" s="448">
        <v>5</v>
      </c>
      <c r="S11" s="448">
        <v>5</v>
      </c>
      <c r="T11" s="448">
        <v>5</v>
      </c>
      <c r="U11" s="448">
        <v>4150</v>
      </c>
      <c r="V11" s="293"/>
    </row>
    <row r="12" spans="1:23" s="204" customFormat="1" ht="27.95" customHeight="1">
      <c r="A12" s="807" t="s">
        <v>641</v>
      </c>
      <c r="B12" s="448">
        <v>29</v>
      </c>
      <c r="C12" s="448">
        <v>16</v>
      </c>
      <c r="D12" s="448">
        <v>1</v>
      </c>
      <c r="E12" s="448">
        <v>3</v>
      </c>
      <c r="F12" s="448">
        <v>6</v>
      </c>
      <c r="G12" s="448">
        <v>6</v>
      </c>
      <c r="H12" s="448">
        <v>13</v>
      </c>
      <c r="I12" s="343" t="s">
        <v>641</v>
      </c>
      <c r="J12" s="448">
        <v>4</v>
      </c>
      <c r="K12" s="448">
        <v>3401</v>
      </c>
      <c r="L12" s="448">
        <v>29</v>
      </c>
      <c r="M12" s="448">
        <v>7692</v>
      </c>
      <c r="N12" s="137">
        <v>0</v>
      </c>
      <c r="O12" s="137">
        <v>0</v>
      </c>
      <c r="P12" s="448">
        <v>29</v>
      </c>
      <c r="Q12" s="448">
        <v>4203</v>
      </c>
      <c r="R12" s="448">
        <v>5</v>
      </c>
      <c r="S12" s="448">
        <v>5</v>
      </c>
      <c r="T12" s="448">
        <v>5</v>
      </c>
      <c r="U12" s="448">
        <v>4150</v>
      </c>
      <c r="V12" s="293"/>
    </row>
    <row r="13" spans="1:23" s="328" customFormat="1" ht="27.95" customHeight="1">
      <c r="A13" s="154" t="s">
        <v>677</v>
      </c>
      <c r="B13" s="448">
        <v>29</v>
      </c>
      <c r="C13" s="448">
        <v>16</v>
      </c>
      <c r="D13" s="448">
        <v>1</v>
      </c>
      <c r="E13" s="448">
        <v>3</v>
      </c>
      <c r="F13" s="448">
        <v>6</v>
      </c>
      <c r="G13" s="448">
        <v>6</v>
      </c>
      <c r="H13" s="448">
        <v>13</v>
      </c>
      <c r="I13" s="343" t="s">
        <v>677</v>
      </c>
      <c r="J13" s="448">
        <v>4</v>
      </c>
      <c r="K13" s="448">
        <v>3401</v>
      </c>
      <c r="L13" s="448">
        <v>29</v>
      </c>
      <c r="M13" s="448">
        <v>7692</v>
      </c>
      <c r="N13" s="137">
        <v>0</v>
      </c>
      <c r="O13" s="137">
        <v>0</v>
      </c>
      <c r="P13" s="448">
        <v>29</v>
      </c>
      <c r="Q13" s="448">
        <v>4203</v>
      </c>
      <c r="R13" s="448">
        <v>5</v>
      </c>
      <c r="S13" s="448">
        <v>5</v>
      </c>
      <c r="T13" s="448">
        <v>5</v>
      </c>
      <c r="U13" s="448">
        <v>4150</v>
      </c>
      <c r="V13" s="207"/>
    </row>
    <row r="14" spans="1:23" s="209" customFormat="1" ht="27.95" customHeight="1">
      <c r="A14" s="344" t="s">
        <v>756</v>
      </c>
      <c r="B14" s="512">
        <f>SUM(C14,H14)</f>
        <v>29</v>
      </c>
      <c r="C14" s="513">
        <f>SUM(D14:G14)</f>
        <v>16</v>
      </c>
      <c r="D14" s="514">
        <f>SUM(D16:D24)</f>
        <v>1</v>
      </c>
      <c r="E14" s="514">
        <f>SUM(E16:E24)</f>
        <v>3</v>
      </c>
      <c r="F14" s="514">
        <f>SUM(F16:F24)</f>
        <v>6</v>
      </c>
      <c r="G14" s="514">
        <f>SUM(G16:G24)</f>
        <v>6</v>
      </c>
      <c r="H14" s="514">
        <f>SUM(H16:H24)</f>
        <v>13</v>
      </c>
      <c r="I14" s="344" t="s">
        <v>756</v>
      </c>
      <c r="J14" s="511">
        <f>SUM(J16:J24)</f>
        <v>4</v>
      </c>
      <c r="K14" s="511">
        <f t="shared" ref="K14:U14" si="0">SUM(K16:K24)</f>
        <v>3401</v>
      </c>
      <c r="L14" s="511">
        <f t="shared" si="0"/>
        <v>29</v>
      </c>
      <c r="M14" s="511">
        <f t="shared" si="0"/>
        <v>7692</v>
      </c>
      <c r="N14" s="511">
        <f t="shared" si="0"/>
        <v>0</v>
      </c>
      <c r="O14" s="511">
        <f t="shared" si="0"/>
        <v>0</v>
      </c>
      <c r="P14" s="511">
        <f t="shared" si="0"/>
        <v>29</v>
      </c>
      <c r="Q14" s="511">
        <f t="shared" si="0"/>
        <v>4203</v>
      </c>
      <c r="R14" s="511">
        <f t="shared" si="0"/>
        <v>5</v>
      </c>
      <c r="S14" s="511">
        <f t="shared" si="0"/>
        <v>5</v>
      </c>
      <c r="T14" s="511">
        <f t="shared" si="0"/>
        <v>5</v>
      </c>
      <c r="U14" s="511">
        <f t="shared" si="0"/>
        <v>4150</v>
      </c>
      <c r="V14" s="208"/>
    </row>
    <row r="15" spans="1:23" s="209" customFormat="1" ht="19.5" customHeight="1">
      <c r="A15" s="287"/>
      <c r="B15" s="288"/>
      <c r="C15" s="288"/>
      <c r="D15" s="288"/>
      <c r="E15" s="288"/>
      <c r="F15" s="288"/>
      <c r="G15" s="288"/>
      <c r="H15" s="288"/>
      <c r="I15" s="287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</row>
    <row r="16" spans="1:23" ht="36.200000000000003" customHeight="1">
      <c r="A16" s="166" t="s">
        <v>143</v>
      </c>
      <c r="B16" s="516">
        <f>SUM(C16,H16)</f>
        <v>6</v>
      </c>
      <c r="C16" s="515">
        <f>SUM(D16:G16)</f>
        <v>3</v>
      </c>
      <c r="D16" s="137">
        <v>0</v>
      </c>
      <c r="E16" s="137">
        <v>0</v>
      </c>
      <c r="F16" s="137">
        <v>2</v>
      </c>
      <c r="G16" s="669">
        <v>1</v>
      </c>
      <c r="H16" s="137">
        <v>3</v>
      </c>
      <c r="I16" s="166" t="s">
        <v>143</v>
      </c>
      <c r="J16" s="137">
        <v>1</v>
      </c>
      <c r="K16" s="137">
        <v>132</v>
      </c>
      <c r="L16" s="669">
        <v>6</v>
      </c>
      <c r="M16" s="669">
        <v>1287</v>
      </c>
      <c r="N16" s="669">
        <v>0</v>
      </c>
      <c r="O16" s="669">
        <v>0</v>
      </c>
      <c r="P16" s="137">
        <v>6</v>
      </c>
      <c r="Q16" s="137">
        <v>507</v>
      </c>
      <c r="R16" s="669">
        <v>0</v>
      </c>
      <c r="S16" s="669">
        <v>0</v>
      </c>
      <c r="T16" s="669">
        <v>0</v>
      </c>
      <c r="U16" s="669">
        <v>0</v>
      </c>
      <c r="V16" s="211"/>
    </row>
    <row r="17" spans="1:22" ht="36.200000000000003" customHeight="1">
      <c r="A17" s="166" t="s">
        <v>144</v>
      </c>
      <c r="B17" s="516">
        <f t="shared" ref="B17:B24" si="1">SUM(C17,H17)</f>
        <v>5</v>
      </c>
      <c r="C17" s="515">
        <f t="shared" ref="C17:C24" si="2">SUM(D17:G17)</f>
        <v>2</v>
      </c>
      <c r="D17" s="137">
        <v>1</v>
      </c>
      <c r="E17" s="137">
        <v>0</v>
      </c>
      <c r="F17" s="137">
        <v>0</v>
      </c>
      <c r="G17" s="669">
        <v>1</v>
      </c>
      <c r="H17" s="137">
        <v>3</v>
      </c>
      <c r="I17" s="166" t="s">
        <v>144</v>
      </c>
      <c r="J17" s="137">
        <v>1</v>
      </c>
      <c r="K17" s="137">
        <v>1738</v>
      </c>
      <c r="L17" s="669">
        <v>5</v>
      </c>
      <c r="M17" s="137">
        <v>1891</v>
      </c>
      <c r="N17" s="669">
        <v>0</v>
      </c>
      <c r="O17" s="669">
        <v>0</v>
      </c>
      <c r="P17" s="137">
        <v>5</v>
      </c>
      <c r="Q17" s="137">
        <v>1108</v>
      </c>
      <c r="R17" s="669">
        <v>3</v>
      </c>
      <c r="S17" s="669">
        <v>3</v>
      </c>
      <c r="T17" s="669">
        <v>3</v>
      </c>
      <c r="U17" s="669">
        <v>2150</v>
      </c>
      <c r="V17" s="211"/>
    </row>
    <row r="18" spans="1:22" ht="36.200000000000003" customHeight="1">
      <c r="A18" s="166" t="s">
        <v>145</v>
      </c>
      <c r="B18" s="516">
        <f t="shared" si="1"/>
        <v>5</v>
      </c>
      <c r="C18" s="515">
        <f t="shared" si="2"/>
        <v>2</v>
      </c>
      <c r="D18" s="137">
        <v>0</v>
      </c>
      <c r="E18" s="137">
        <v>1</v>
      </c>
      <c r="F18" s="137">
        <v>1</v>
      </c>
      <c r="G18" s="669">
        <v>0</v>
      </c>
      <c r="H18" s="669">
        <v>3</v>
      </c>
      <c r="I18" s="166" t="s">
        <v>145</v>
      </c>
      <c r="J18" s="137">
        <v>1</v>
      </c>
      <c r="K18" s="137">
        <v>201</v>
      </c>
      <c r="L18" s="669">
        <v>5</v>
      </c>
      <c r="M18" s="669">
        <v>1129</v>
      </c>
      <c r="N18" s="669">
        <v>0</v>
      </c>
      <c r="O18" s="669">
        <v>0</v>
      </c>
      <c r="P18" s="669">
        <v>5</v>
      </c>
      <c r="Q18" s="669">
        <v>545</v>
      </c>
      <c r="R18" s="669">
        <v>0</v>
      </c>
      <c r="S18" s="669">
        <v>0</v>
      </c>
      <c r="T18" s="669">
        <v>0</v>
      </c>
      <c r="U18" s="669">
        <v>0</v>
      </c>
      <c r="V18" s="211"/>
    </row>
    <row r="19" spans="1:22" ht="36.200000000000003" customHeight="1">
      <c r="A19" s="166" t="s">
        <v>146</v>
      </c>
      <c r="B19" s="516">
        <f t="shared" si="1"/>
        <v>0</v>
      </c>
      <c r="C19" s="515">
        <f t="shared" si="2"/>
        <v>0</v>
      </c>
      <c r="D19" s="137">
        <v>0</v>
      </c>
      <c r="E19" s="137">
        <v>0</v>
      </c>
      <c r="F19" s="137">
        <v>0</v>
      </c>
      <c r="G19" s="669">
        <v>0</v>
      </c>
      <c r="H19" s="669">
        <v>0</v>
      </c>
      <c r="I19" s="166" t="s">
        <v>146</v>
      </c>
      <c r="J19" s="137">
        <v>0</v>
      </c>
      <c r="K19" s="137">
        <v>0</v>
      </c>
      <c r="L19" s="669">
        <v>0</v>
      </c>
      <c r="M19" s="669">
        <v>0</v>
      </c>
      <c r="N19" s="669">
        <v>0</v>
      </c>
      <c r="O19" s="669">
        <v>0</v>
      </c>
      <c r="P19" s="669">
        <v>0</v>
      </c>
      <c r="Q19" s="669">
        <v>0</v>
      </c>
      <c r="R19" s="669">
        <v>0</v>
      </c>
      <c r="S19" s="669">
        <v>0</v>
      </c>
      <c r="T19" s="669">
        <v>0</v>
      </c>
      <c r="U19" s="669">
        <v>0</v>
      </c>
      <c r="V19" s="211"/>
    </row>
    <row r="20" spans="1:22" ht="36.200000000000003" customHeight="1">
      <c r="A20" s="166" t="s">
        <v>147</v>
      </c>
      <c r="B20" s="516">
        <f t="shared" si="1"/>
        <v>0</v>
      </c>
      <c r="C20" s="515">
        <f t="shared" si="2"/>
        <v>0</v>
      </c>
      <c r="D20" s="137">
        <v>0</v>
      </c>
      <c r="E20" s="137">
        <v>0</v>
      </c>
      <c r="F20" s="137">
        <v>0</v>
      </c>
      <c r="G20" s="669">
        <v>0</v>
      </c>
      <c r="H20" s="669">
        <v>0</v>
      </c>
      <c r="I20" s="166" t="s">
        <v>147</v>
      </c>
      <c r="J20" s="137">
        <v>0</v>
      </c>
      <c r="K20" s="137">
        <v>0</v>
      </c>
      <c r="L20" s="669">
        <v>0</v>
      </c>
      <c r="M20" s="669">
        <v>0</v>
      </c>
      <c r="N20" s="669">
        <v>0</v>
      </c>
      <c r="O20" s="669">
        <v>0</v>
      </c>
      <c r="P20" s="669">
        <v>0</v>
      </c>
      <c r="Q20" s="669">
        <v>0</v>
      </c>
      <c r="R20" s="669">
        <v>0</v>
      </c>
      <c r="S20" s="669">
        <v>0</v>
      </c>
      <c r="T20" s="669">
        <v>0</v>
      </c>
      <c r="U20" s="669">
        <v>0</v>
      </c>
      <c r="V20" s="211"/>
    </row>
    <row r="21" spans="1:22" ht="36.200000000000003" customHeight="1">
      <c r="A21" s="166" t="s">
        <v>148</v>
      </c>
      <c r="B21" s="516">
        <f t="shared" si="1"/>
        <v>4</v>
      </c>
      <c r="C21" s="515">
        <f t="shared" si="2"/>
        <v>3</v>
      </c>
      <c r="D21" s="137">
        <v>0</v>
      </c>
      <c r="E21" s="137">
        <v>1</v>
      </c>
      <c r="F21" s="669">
        <v>1</v>
      </c>
      <c r="G21" s="669">
        <v>1</v>
      </c>
      <c r="H21" s="137">
        <v>1</v>
      </c>
      <c r="I21" s="166" t="s">
        <v>148</v>
      </c>
      <c r="J21" s="137">
        <v>1</v>
      </c>
      <c r="K21" s="137">
        <v>1330</v>
      </c>
      <c r="L21" s="669">
        <v>4</v>
      </c>
      <c r="M21" s="137">
        <v>1354</v>
      </c>
      <c r="N21" s="669">
        <v>0</v>
      </c>
      <c r="O21" s="669">
        <v>0</v>
      </c>
      <c r="P21" s="137">
        <v>4</v>
      </c>
      <c r="Q21" s="137">
        <v>1269</v>
      </c>
      <c r="R21" s="669">
        <v>2</v>
      </c>
      <c r="S21" s="669">
        <v>2</v>
      </c>
      <c r="T21" s="669">
        <v>2</v>
      </c>
      <c r="U21" s="669">
        <v>2000</v>
      </c>
      <c r="V21" s="211"/>
    </row>
    <row r="22" spans="1:22" ht="36.200000000000003" customHeight="1">
      <c r="A22" s="166" t="s">
        <v>149</v>
      </c>
      <c r="B22" s="516">
        <f t="shared" si="1"/>
        <v>6</v>
      </c>
      <c r="C22" s="515">
        <f t="shared" si="2"/>
        <v>4</v>
      </c>
      <c r="D22" s="137">
        <v>0</v>
      </c>
      <c r="E22" s="137">
        <v>1</v>
      </c>
      <c r="F22" s="669">
        <v>0</v>
      </c>
      <c r="G22" s="669">
        <v>3</v>
      </c>
      <c r="H22" s="669">
        <v>2</v>
      </c>
      <c r="I22" s="166" t="s">
        <v>149</v>
      </c>
      <c r="J22" s="669">
        <v>0</v>
      </c>
      <c r="K22" s="669">
        <v>0</v>
      </c>
      <c r="L22" s="669">
        <v>6</v>
      </c>
      <c r="M22" s="669">
        <v>1199</v>
      </c>
      <c r="N22" s="669">
        <v>0</v>
      </c>
      <c r="O22" s="669">
        <v>0</v>
      </c>
      <c r="P22" s="669">
        <v>6</v>
      </c>
      <c r="Q22" s="669">
        <v>451</v>
      </c>
      <c r="R22" s="669">
        <v>0</v>
      </c>
      <c r="S22" s="669">
        <v>0</v>
      </c>
      <c r="T22" s="669">
        <v>0</v>
      </c>
      <c r="U22" s="669">
        <v>0</v>
      </c>
      <c r="V22" s="211"/>
    </row>
    <row r="23" spans="1:22" ht="36.200000000000003" customHeight="1">
      <c r="A23" s="166" t="s">
        <v>150</v>
      </c>
      <c r="B23" s="516">
        <f t="shared" si="1"/>
        <v>3</v>
      </c>
      <c r="C23" s="515">
        <f t="shared" si="2"/>
        <v>2</v>
      </c>
      <c r="D23" s="137">
        <v>0</v>
      </c>
      <c r="E23" s="669">
        <v>0</v>
      </c>
      <c r="F23" s="137">
        <v>2</v>
      </c>
      <c r="G23" s="669">
        <v>0</v>
      </c>
      <c r="H23" s="137">
        <v>1</v>
      </c>
      <c r="I23" s="166" t="s">
        <v>150</v>
      </c>
      <c r="J23" s="669">
        <v>0</v>
      </c>
      <c r="K23" s="669">
        <v>0</v>
      </c>
      <c r="L23" s="669">
        <v>3</v>
      </c>
      <c r="M23" s="669">
        <v>832</v>
      </c>
      <c r="N23" s="669">
        <v>0</v>
      </c>
      <c r="O23" s="669">
        <v>0</v>
      </c>
      <c r="P23" s="137">
        <v>3</v>
      </c>
      <c r="Q23" s="137">
        <v>323</v>
      </c>
      <c r="R23" s="669">
        <v>0</v>
      </c>
      <c r="S23" s="669">
        <v>0</v>
      </c>
      <c r="T23" s="669">
        <v>0</v>
      </c>
      <c r="U23" s="669">
        <v>0</v>
      </c>
      <c r="V23" s="211"/>
    </row>
    <row r="24" spans="1:22" ht="36.200000000000003" customHeight="1" thickBot="1">
      <c r="A24" s="167" t="s">
        <v>151</v>
      </c>
      <c r="B24" s="517">
        <f t="shared" si="1"/>
        <v>0</v>
      </c>
      <c r="C24" s="518">
        <f t="shared" si="2"/>
        <v>0</v>
      </c>
      <c r="D24" s="670">
        <v>0</v>
      </c>
      <c r="E24" s="671">
        <v>0</v>
      </c>
      <c r="F24" s="671">
        <v>0</v>
      </c>
      <c r="G24" s="671">
        <v>0</v>
      </c>
      <c r="H24" s="671">
        <v>0</v>
      </c>
      <c r="I24" s="167" t="s">
        <v>151</v>
      </c>
      <c r="J24" s="671">
        <v>0</v>
      </c>
      <c r="K24" s="671">
        <v>0</v>
      </c>
      <c r="L24" s="671">
        <v>0</v>
      </c>
      <c r="M24" s="671">
        <v>0</v>
      </c>
      <c r="N24" s="671">
        <v>0</v>
      </c>
      <c r="O24" s="671">
        <v>0</v>
      </c>
      <c r="P24" s="671">
        <v>0</v>
      </c>
      <c r="Q24" s="671">
        <v>0</v>
      </c>
      <c r="R24" s="671">
        <v>0</v>
      </c>
      <c r="S24" s="671">
        <v>0</v>
      </c>
      <c r="T24" s="671">
        <v>0</v>
      </c>
      <c r="U24" s="671">
        <v>0</v>
      </c>
      <c r="V24" s="211"/>
    </row>
    <row r="25" spans="1:22" s="311" customFormat="1" ht="14.1" customHeight="1">
      <c r="A25" s="478"/>
      <c r="B25" s="309"/>
      <c r="C25" s="309"/>
      <c r="D25" s="309"/>
      <c r="E25" s="309"/>
      <c r="F25" s="309"/>
      <c r="G25" s="309"/>
      <c r="H25" s="212" t="s">
        <v>98</v>
      </c>
      <c r="I25" s="478"/>
      <c r="J25" s="447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212" t="s">
        <v>98</v>
      </c>
      <c r="V25" s="310"/>
    </row>
    <row r="26" spans="1:22" ht="12.95" customHeight="1">
      <c r="A26" s="213"/>
      <c r="I26" s="213"/>
    </row>
  </sheetData>
  <mergeCells count="27">
    <mergeCell ref="E2:F2"/>
    <mergeCell ref="A4:H4"/>
    <mergeCell ref="M8:M9"/>
    <mergeCell ref="N8:N9"/>
    <mergeCell ref="O8:O9"/>
    <mergeCell ref="K8:K9"/>
    <mergeCell ref="L8:L9"/>
    <mergeCell ref="B8:B9"/>
    <mergeCell ref="C8:G8"/>
    <mergeCell ref="H8:H9"/>
    <mergeCell ref="J8:J9"/>
    <mergeCell ref="I7:I9"/>
    <mergeCell ref="I4:U4"/>
    <mergeCell ref="R7:S7"/>
    <mergeCell ref="T7:U7"/>
    <mergeCell ref="A7:A9"/>
    <mergeCell ref="B7:H7"/>
    <mergeCell ref="J7:K7"/>
    <mergeCell ref="L7:M7"/>
    <mergeCell ref="N7:O7"/>
    <mergeCell ref="P7:Q7"/>
    <mergeCell ref="Q8:Q9"/>
    <mergeCell ref="U8:U9"/>
    <mergeCell ref="P8:P9"/>
    <mergeCell ref="R8:R9"/>
    <mergeCell ref="S8:S9"/>
    <mergeCell ref="T8:T9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M24"/>
  <sheetViews>
    <sheetView showZeros="0" view="pageBreakPreview" zoomScaleNormal="100" zoomScaleSheetLayoutView="100" workbookViewId="0">
      <selection activeCell="E15" sqref="E15"/>
    </sheetView>
  </sheetViews>
  <sheetFormatPr defaultColWidth="10" defaultRowHeight="15" customHeight="1"/>
  <cols>
    <col min="1" max="1" width="12.25" style="135" customWidth="1"/>
    <col min="2" max="2" width="6.625" style="135" customWidth="1"/>
    <col min="3" max="4" width="6.75" style="135" customWidth="1"/>
    <col min="5" max="5" width="6.625" style="135" customWidth="1"/>
    <col min="6" max="6" width="8.125" style="135" customWidth="1"/>
    <col min="7" max="7" width="8.625" style="135" customWidth="1"/>
    <col min="8" max="8" width="6.125" style="135" customWidth="1"/>
    <col min="9" max="9" width="6.25" style="135" customWidth="1"/>
    <col min="10" max="10" width="5.875" style="135" customWidth="1"/>
    <col min="11" max="11" width="6" style="135" customWidth="1"/>
    <col min="12" max="16384" width="10" style="135"/>
  </cols>
  <sheetData>
    <row r="1" spans="1:13" s="120" customFormat="1" ht="11.25" customHeight="1">
      <c r="A1" s="17"/>
      <c r="B1" s="17"/>
      <c r="C1" s="17"/>
      <c r="D1" s="17"/>
      <c r="E1" s="17"/>
    </row>
    <row r="2" spans="1:13" s="120" customFormat="1" ht="14.25" customHeight="1">
      <c r="B2" s="163"/>
      <c r="C2" s="17"/>
      <c r="D2" s="1061"/>
      <c r="E2" s="1061"/>
      <c r="F2" s="150"/>
      <c r="I2" s="149"/>
      <c r="K2" s="149" t="s">
        <v>743</v>
      </c>
      <c r="M2" s="149"/>
    </row>
    <row r="3" spans="1:13" s="120" customFormat="1" ht="14.25" customHeight="1">
      <c r="A3" s="150"/>
      <c r="B3" s="163"/>
      <c r="C3" s="17"/>
      <c r="D3" s="116"/>
      <c r="E3" s="116"/>
      <c r="F3" s="116"/>
      <c r="I3" s="149"/>
    </row>
    <row r="4" spans="1:13" s="120" customFormat="1" ht="45" customHeight="1">
      <c r="A4" s="911" t="s">
        <v>541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48"/>
      <c r="M4" s="48"/>
    </row>
    <row r="5" spans="1:13" s="120" customFormat="1" ht="14.25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3" ht="14.25" customHeight="1" thickBot="1">
      <c r="A6" s="248" t="s">
        <v>109</v>
      </c>
      <c r="B6" s="138"/>
      <c r="C6" s="138"/>
      <c r="D6" s="138"/>
      <c r="E6" s="138"/>
      <c r="F6" s="138"/>
      <c r="G6" s="138"/>
      <c r="H6" s="138"/>
      <c r="I6" s="203"/>
      <c r="J6" s="138"/>
      <c r="K6" s="297" t="s">
        <v>166</v>
      </c>
    </row>
    <row r="7" spans="1:13" ht="30" customHeight="1">
      <c r="A7" s="1083" t="s">
        <v>307</v>
      </c>
      <c r="B7" s="1085" t="s">
        <v>194</v>
      </c>
      <c r="C7" s="1086"/>
      <c r="D7" s="1081" t="s">
        <v>315</v>
      </c>
      <c r="E7" s="1086"/>
      <c r="F7" s="1081" t="s">
        <v>316</v>
      </c>
      <c r="G7" s="1086"/>
      <c r="H7" s="1081" t="s">
        <v>112</v>
      </c>
      <c r="I7" s="1086"/>
      <c r="J7" s="1081" t="s">
        <v>506</v>
      </c>
      <c r="K7" s="1082"/>
    </row>
    <row r="8" spans="1:13" ht="30" customHeight="1">
      <c r="A8" s="1084"/>
      <c r="B8" s="401" t="s">
        <v>110</v>
      </c>
      <c r="C8" s="402" t="s">
        <v>111</v>
      </c>
      <c r="D8" s="402" t="s">
        <v>110</v>
      </c>
      <c r="E8" s="402" t="s">
        <v>111</v>
      </c>
      <c r="F8" s="402" t="s">
        <v>110</v>
      </c>
      <c r="G8" s="402" t="s">
        <v>111</v>
      </c>
      <c r="H8" s="402" t="s">
        <v>110</v>
      </c>
      <c r="I8" s="402" t="s">
        <v>111</v>
      </c>
      <c r="J8" s="402" t="s">
        <v>110</v>
      </c>
      <c r="K8" s="403" t="s">
        <v>111</v>
      </c>
    </row>
    <row r="9" spans="1:13" ht="32.1" customHeight="1">
      <c r="A9" s="807" t="s">
        <v>644</v>
      </c>
      <c r="B9" s="125">
        <v>145</v>
      </c>
      <c r="C9" s="342">
        <v>818.4799999999999</v>
      </c>
      <c r="D9" s="342">
        <v>40</v>
      </c>
      <c r="E9" s="342">
        <v>103.94999999999999</v>
      </c>
      <c r="F9" s="342">
        <v>61</v>
      </c>
      <c r="G9" s="342">
        <v>163.1</v>
      </c>
      <c r="H9" s="342">
        <v>44</v>
      </c>
      <c r="I9" s="342">
        <v>551.42999999999995</v>
      </c>
      <c r="J9" s="174">
        <v>0</v>
      </c>
      <c r="K9" s="174">
        <v>0</v>
      </c>
    </row>
    <row r="10" spans="1:13" ht="32.1" customHeight="1">
      <c r="A10" s="807" t="s">
        <v>642</v>
      </c>
      <c r="B10" s="125">
        <v>163</v>
      </c>
      <c r="C10" s="342">
        <v>868.9799999999999</v>
      </c>
      <c r="D10" s="342">
        <v>47</v>
      </c>
      <c r="E10" s="342">
        <v>124.15</v>
      </c>
      <c r="F10" s="342">
        <v>72</v>
      </c>
      <c r="G10" s="342">
        <v>193.4</v>
      </c>
      <c r="H10" s="342">
        <v>44</v>
      </c>
      <c r="I10" s="342">
        <v>551.42999999999995</v>
      </c>
      <c r="J10" s="174">
        <v>0</v>
      </c>
      <c r="K10" s="174">
        <v>0</v>
      </c>
    </row>
    <row r="11" spans="1:13" ht="32.1" customHeight="1">
      <c r="A11" s="807" t="s">
        <v>641</v>
      </c>
      <c r="B11" s="125">
        <v>154</v>
      </c>
      <c r="C11" s="125">
        <v>848.4799999999999</v>
      </c>
      <c r="D11" s="125">
        <v>39</v>
      </c>
      <c r="E11" s="125">
        <v>103.75</v>
      </c>
      <c r="F11" s="125">
        <v>71</v>
      </c>
      <c r="G11" s="125">
        <v>193.3</v>
      </c>
      <c r="H11" s="125">
        <v>44</v>
      </c>
      <c r="I11" s="125">
        <v>551.42999999999995</v>
      </c>
      <c r="J11" s="174">
        <v>0</v>
      </c>
      <c r="K11" s="174">
        <v>0</v>
      </c>
    </row>
    <row r="12" spans="1:13" s="328" customFormat="1" ht="32.1" customHeight="1">
      <c r="A12" s="154" t="s">
        <v>677</v>
      </c>
      <c r="B12" s="125">
        <v>155</v>
      </c>
      <c r="C12" s="125">
        <v>850</v>
      </c>
      <c r="D12" s="125">
        <v>37</v>
      </c>
      <c r="E12" s="125">
        <v>98</v>
      </c>
      <c r="F12" s="125">
        <v>74</v>
      </c>
      <c r="G12" s="125">
        <v>201</v>
      </c>
      <c r="H12" s="125">
        <v>44</v>
      </c>
      <c r="I12" s="125">
        <v>551.42999999999995</v>
      </c>
      <c r="J12" s="174">
        <v>0</v>
      </c>
      <c r="K12" s="174">
        <v>0</v>
      </c>
    </row>
    <row r="13" spans="1:13" s="209" customFormat="1" ht="32.1" customHeight="1">
      <c r="A13" s="146" t="s">
        <v>800</v>
      </c>
      <c r="B13" s="523">
        <f>IF(SUM(B15:B23)=SUM(D13,F13,H13,J13),SUM(B15:B23),"err")</f>
        <v>155</v>
      </c>
      <c r="C13" s="523">
        <f>IF(SUM(C15:C23)=SUM(E13,G13,I13,K13),SUM(C15:C23),"err")</f>
        <v>850.4799999999999</v>
      </c>
      <c r="D13" s="523">
        <f>SUM(D15:D23)</f>
        <v>37</v>
      </c>
      <c r="E13" s="523">
        <f t="shared" ref="E13:K13" si="0">SUM(E15:E23)</f>
        <v>98.25</v>
      </c>
      <c r="F13" s="523">
        <f t="shared" si="0"/>
        <v>74</v>
      </c>
      <c r="G13" s="523">
        <f t="shared" si="0"/>
        <v>200.8</v>
      </c>
      <c r="H13" s="523">
        <f t="shared" si="0"/>
        <v>44</v>
      </c>
      <c r="I13" s="523">
        <f t="shared" si="0"/>
        <v>551.42999999999995</v>
      </c>
      <c r="J13" s="523">
        <f t="shared" si="0"/>
        <v>0</v>
      </c>
      <c r="K13" s="523">
        <f t="shared" si="0"/>
        <v>0</v>
      </c>
    </row>
    <row r="14" spans="1:13" s="209" customFormat="1" ht="32.25" customHeight="1">
      <c r="A14" s="210"/>
      <c r="B14" s="336"/>
      <c r="C14" s="519"/>
      <c r="D14" s="336"/>
      <c r="E14" s="519"/>
      <c r="F14" s="336"/>
      <c r="G14" s="519"/>
      <c r="H14" s="336"/>
      <c r="I14" s="519"/>
      <c r="J14" s="290"/>
      <c r="K14" s="520"/>
    </row>
    <row r="15" spans="1:13" ht="36.200000000000003" customHeight="1">
      <c r="A15" s="166" t="s">
        <v>143</v>
      </c>
      <c r="B15" s="521">
        <f>SUM(D15,F15,H15,J15)</f>
        <v>21</v>
      </c>
      <c r="C15" s="522">
        <f>SUM(E15,G15,I15,K15)</f>
        <v>176.2</v>
      </c>
      <c r="D15" s="727">
        <v>4</v>
      </c>
      <c r="E15" s="728">
        <v>12.5</v>
      </c>
      <c r="F15" s="727">
        <v>10</v>
      </c>
      <c r="G15" s="728">
        <v>27</v>
      </c>
      <c r="H15" s="727">
        <v>7</v>
      </c>
      <c r="I15" s="728">
        <v>136.69999999999999</v>
      </c>
      <c r="J15" s="174">
        <v>0</v>
      </c>
      <c r="K15" s="174">
        <v>0</v>
      </c>
    </row>
    <row r="16" spans="1:13" ht="36.200000000000003" customHeight="1">
      <c r="A16" s="166" t="s">
        <v>144</v>
      </c>
      <c r="B16" s="521">
        <f t="shared" ref="B16:B23" si="1">SUM(D16,F16,H16,J16)</f>
        <v>13</v>
      </c>
      <c r="C16" s="522">
        <f t="shared" ref="C16:C23" si="2">SUM(E16,G16,I16,K16)</f>
        <v>79.790000000000006</v>
      </c>
      <c r="D16" s="727">
        <v>1</v>
      </c>
      <c r="E16" s="728">
        <v>1.5</v>
      </c>
      <c r="F16" s="727">
        <v>7</v>
      </c>
      <c r="G16" s="728">
        <v>13.4</v>
      </c>
      <c r="H16" s="727">
        <v>5</v>
      </c>
      <c r="I16" s="728">
        <v>64.89</v>
      </c>
      <c r="J16" s="174">
        <v>0</v>
      </c>
      <c r="K16" s="174">
        <v>0</v>
      </c>
    </row>
    <row r="17" spans="1:11" ht="36.200000000000003" customHeight="1">
      <c r="A17" s="166" t="s">
        <v>145</v>
      </c>
      <c r="B17" s="521">
        <f t="shared" si="1"/>
        <v>14</v>
      </c>
      <c r="C17" s="522">
        <f t="shared" si="2"/>
        <v>92.3</v>
      </c>
      <c r="D17" s="727">
        <v>5</v>
      </c>
      <c r="E17" s="728">
        <v>10</v>
      </c>
      <c r="F17" s="727">
        <v>3</v>
      </c>
      <c r="G17" s="728">
        <v>3.5</v>
      </c>
      <c r="H17" s="727">
        <v>6</v>
      </c>
      <c r="I17" s="728">
        <v>78.8</v>
      </c>
      <c r="J17" s="174">
        <v>0</v>
      </c>
      <c r="K17" s="174">
        <v>0</v>
      </c>
    </row>
    <row r="18" spans="1:11" ht="36.200000000000003" customHeight="1">
      <c r="A18" s="166" t="s">
        <v>146</v>
      </c>
      <c r="B18" s="521">
        <f t="shared" si="1"/>
        <v>0</v>
      </c>
      <c r="C18" s="522">
        <f t="shared" si="2"/>
        <v>0</v>
      </c>
      <c r="D18" s="729">
        <v>0</v>
      </c>
      <c r="E18" s="729">
        <v>0</v>
      </c>
      <c r="F18" s="729">
        <v>0</v>
      </c>
      <c r="G18" s="729">
        <v>0</v>
      </c>
      <c r="H18" s="729">
        <v>0</v>
      </c>
      <c r="I18" s="729">
        <v>0</v>
      </c>
      <c r="J18" s="174">
        <v>0</v>
      </c>
      <c r="K18" s="174">
        <v>0</v>
      </c>
    </row>
    <row r="19" spans="1:11" ht="36.200000000000003" customHeight="1">
      <c r="A19" s="166" t="s">
        <v>147</v>
      </c>
      <c r="B19" s="521">
        <f t="shared" si="1"/>
        <v>0</v>
      </c>
      <c r="C19" s="522">
        <f t="shared" si="2"/>
        <v>0</v>
      </c>
      <c r="D19" s="729">
        <v>0</v>
      </c>
      <c r="E19" s="729">
        <v>0</v>
      </c>
      <c r="F19" s="729">
        <v>0</v>
      </c>
      <c r="G19" s="729">
        <v>0</v>
      </c>
      <c r="H19" s="729">
        <v>0</v>
      </c>
      <c r="I19" s="729">
        <v>0</v>
      </c>
      <c r="J19" s="174">
        <v>0</v>
      </c>
      <c r="K19" s="174">
        <v>0</v>
      </c>
    </row>
    <row r="20" spans="1:11" ht="36.200000000000003" customHeight="1">
      <c r="A20" s="166" t="s">
        <v>148</v>
      </c>
      <c r="B20" s="521">
        <f t="shared" si="1"/>
        <v>17</v>
      </c>
      <c r="C20" s="522">
        <f t="shared" si="2"/>
        <v>95.609999999999985</v>
      </c>
      <c r="D20" s="727">
        <v>3</v>
      </c>
      <c r="E20" s="728">
        <v>7.85</v>
      </c>
      <c r="F20" s="727">
        <v>8</v>
      </c>
      <c r="G20" s="728">
        <v>23.3</v>
      </c>
      <c r="H20" s="727">
        <v>6</v>
      </c>
      <c r="I20" s="728">
        <v>64.459999999999994</v>
      </c>
      <c r="J20" s="174">
        <v>0</v>
      </c>
      <c r="K20" s="174"/>
    </row>
    <row r="21" spans="1:11" ht="36.200000000000003" customHeight="1">
      <c r="A21" s="166" t="s">
        <v>149</v>
      </c>
      <c r="B21" s="521">
        <f t="shared" si="1"/>
        <v>31</v>
      </c>
      <c r="C21" s="522">
        <f t="shared" si="2"/>
        <v>144.94999999999999</v>
      </c>
      <c r="D21" s="727">
        <v>8</v>
      </c>
      <c r="E21" s="728">
        <v>20.5</v>
      </c>
      <c r="F21" s="727">
        <v>13</v>
      </c>
      <c r="G21" s="728">
        <v>33.85</v>
      </c>
      <c r="H21" s="727">
        <v>10</v>
      </c>
      <c r="I21" s="728">
        <v>90.6</v>
      </c>
      <c r="J21" s="174">
        <v>0</v>
      </c>
      <c r="K21" s="174">
        <v>0</v>
      </c>
    </row>
    <row r="22" spans="1:11" ht="36.200000000000003" customHeight="1">
      <c r="A22" s="166" t="s">
        <v>150</v>
      </c>
      <c r="B22" s="521">
        <f t="shared" si="1"/>
        <v>59</v>
      </c>
      <c r="C22" s="522">
        <f t="shared" si="2"/>
        <v>261.63</v>
      </c>
      <c r="D22" s="730">
        <v>16</v>
      </c>
      <c r="E22" s="731">
        <v>45.9</v>
      </c>
      <c r="F22" s="727">
        <v>33</v>
      </c>
      <c r="G22" s="728">
        <v>99.75</v>
      </c>
      <c r="H22" s="727">
        <v>10</v>
      </c>
      <c r="I22" s="728">
        <v>115.98</v>
      </c>
      <c r="J22" s="174">
        <v>0</v>
      </c>
      <c r="K22" s="174">
        <v>0</v>
      </c>
    </row>
    <row r="23" spans="1:11" ht="36.200000000000003" customHeight="1" thickBot="1">
      <c r="A23" s="167" t="s">
        <v>151</v>
      </c>
      <c r="B23" s="524">
        <f t="shared" si="1"/>
        <v>0</v>
      </c>
      <c r="C23" s="525">
        <f t="shared" si="2"/>
        <v>0</v>
      </c>
      <c r="D23" s="315">
        <v>0</v>
      </c>
      <c r="E23" s="315">
        <v>0</v>
      </c>
      <c r="F23" s="315">
        <v>0</v>
      </c>
      <c r="G23" s="315">
        <v>0</v>
      </c>
      <c r="H23" s="315">
        <v>0</v>
      </c>
      <c r="I23" s="315">
        <v>0</v>
      </c>
      <c r="J23" s="561">
        <v>0</v>
      </c>
      <c r="K23" s="561">
        <v>0</v>
      </c>
    </row>
    <row r="24" spans="1:11" s="309" customFormat="1" ht="14.1" customHeight="1">
      <c r="A24" s="312"/>
      <c r="K24" s="212" t="s">
        <v>98</v>
      </c>
    </row>
  </sheetData>
  <mergeCells count="8">
    <mergeCell ref="J7:K7"/>
    <mergeCell ref="A4:K4"/>
    <mergeCell ref="D2:E2"/>
    <mergeCell ref="A7:A8"/>
    <mergeCell ref="B7:C7"/>
    <mergeCell ref="D7:E7"/>
    <mergeCell ref="F7:G7"/>
    <mergeCell ref="H7:I7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1:M18"/>
  <sheetViews>
    <sheetView showZeros="0" view="pageBreakPreview" topLeftCell="A10" zoomScaleNormal="100" zoomScaleSheetLayoutView="100" workbookViewId="0">
      <selection activeCell="E10" sqref="E10"/>
    </sheetView>
  </sheetViews>
  <sheetFormatPr defaultColWidth="10" defaultRowHeight="15" customHeight="1"/>
  <cols>
    <col min="1" max="1" width="13.375" style="135" customWidth="1"/>
    <col min="2" max="3" width="7.625" style="135" customWidth="1"/>
    <col min="4" max="5" width="9.625" style="135" customWidth="1"/>
    <col min="6" max="6" width="7.625" style="135" customWidth="1"/>
    <col min="7" max="7" width="7.75" style="135" customWidth="1"/>
    <col min="8" max="8" width="8" style="135" customWidth="1"/>
    <col min="9" max="9" width="8.625" style="135" customWidth="1"/>
    <col min="10" max="16384" width="10" style="135"/>
  </cols>
  <sheetData>
    <row r="1" spans="1:13" s="120" customFormat="1" ht="11.25" customHeight="1">
      <c r="A1" s="17"/>
      <c r="B1" s="17"/>
      <c r="C1" s="17"/>
    </row>
    <row r="2" spans="1:13" s="120" customFormat="1" ht="14.25" customHeight="1">
      <c r="A2" s="163" t="s">
        <v>837</v>
      </c>
      <c r="B2" s="163"/>
      <c r="C2" s="116"/>
      <c r="D2" s="150"/>
      <c r="G2" s="149"/>
      <c r="K2" s="149"/>
      <c r="M2" s="149"/>
    </row>
    <row r="3" spans="1:13" s="120" customFormat="1" ht="14.25" customHeight="1">
      <c r="A3" s="150"/>
      <c r="B3" s="163"/>
      <c r="C3" s="116"/>
      <c r="D3" s="116"/>
      <c r="G3" s="149"/>
    </row>
    <row r="4" spans="1:13" s="120" customFormat="1" ht="45" customHeight="1">
      <c r="A4" s="911" t="s">
        <v>542</v>
      </c>
      <c r="B4" s="911"/>
      <c r="C4" s="911"/>
      <c r="D4" s="911"/>
      <c r="E4" s="911"/>
      <c r="F4" s="911"/>
      <c r="G4" s="911"/>
      <c r="H4" s="911"/>
      <c r="I4" s="911"/>
      <c r="J4" s="48"/>
      <c r="K4" s="48"/>
      <c r="L4" s="48"/>
      <c r="M4" s="48"/>
    </row>
    <row r="5" spans="1:13" s="120" customFormat="1" ht="14.25" customHeight="1">
      <c r="A5" s="285"/>
      <c r="B5" s="285"/>
      <c r="C5" s="285"/>
      <c r="D5" s="285"/>
      <c r="E5" s="285"/>
      <c r="F5" s="285"/>
      <c r="G5" s="285"/>
      <c r="H5" s="285"/>
      <c r="I5" s="285"/>
    </row>
    <row r="6" spans="1:13" ht="14.25" customHeight="1" thickBot="1">
      <c r="A6" s="247" t="s">
        <v>167</v>
      </c>
      <c r="B6" s="138"/>
      <c r="C6" s="138"/>
      <c r="D6" s="138"/>
      <c r="E6" s="138"/>
      <c r="F6" s="138"/>
      <c r="G6" s="203"/>
      <c r="H6" s="138"/>
      <c r="I6" s="297" t="s">
        <v>168</v>
      </c>
      <c r="J6" s="138"/>
      <c r="K6" s="203"/>
    </row>
    <row r="7" spans="1:13" s="138" customFormat="1" ht="48.75" customHeight="1">
      <c r="A7" s="1087" t="s">
        <v>317</v>
      </c>
      <c r="B7" s="1089" t="s">
        <v>194</v>
      </c>
      <c r="C7" s="1086"/>
      <c r="D7" s="1081" t="s">
        <v>195</v>
      </c>
      <c r="E7" s="1086"/>
      <c r="F7" s="1081" t="s">
        <v>113</v>
      </c>
      <c r="G7" s="1086"/>
      <c r="H7" s="1081" t="s">
        <v>114</v>
      </c>
      <c r="I7" s="1082"/>
    </row>
    <row r="8" spans="1:13" s="138" customFormat="1" ht="35.1" customHeight="1">
      <c r="A8" s="1088"/>
      <c r="B8" s="401" t="s">
        <v>110</v>
      </c>
      <c r="C8" s="403" t="s">
        <v>111</v>
      </c>
      <c r="D8" s="402" t="s">
        <v>110</v>
      </c>
      <c r="E8" s="402" t="s">
        <v>111</v>
      </c>
      <c r="F8" s="404" t="s">
        <v>110</v>
      </c>
      <c r="G8" s="402" t="s">
        <v>111</v>
      </c>
      <c r="H8" s="402" t="s">
        <v>110</v>
      </c>
      <c r="I8" s="403" t="s">
        <v>111</v>
      </c>
    </row>
    <row r="9" spans="1:13" s="138" customFormat="1" ht="50.1" customHeight="1">
      <c r="A9" s="807" t="s">
        <v>644</v>
      </c>
      <c r="B9" s="221">
        <v>226</v>
      </c>
      <c r="C9" s="221">
        <v>2538.3599999999997</v>
      </c>
      <c r="D9" s="221">
        <v>71</v>
      </c>
      <c r="E9" s="221">
        <v>1688.3600000000001</v>
      </c>
      <c r="F9" s="221">
        <v>155</v>
      </c>
      <c r="G9" s="221">
        <v>850</v>
      </c>
      <c r="H9" s="221">
        <v>0</v>
      </c>
      <c r="I9" s="221">
        <v>0</v>
      </c>
      <c r="J9" s="207"/>
    </row>
    <row r="10" spans="1:13" s="138" customFormat="1" ht="50.1" customHeight="1">
      <c r="A10" s="807" t="s">
        <v>642</v>
      </c>
      <c r="B10" s="221">
        <v>222</v>
      </c>
      <c r="C10" s="221">
        <v>2540.4299999999998</v>
      </c>
      <c r="D10" s="221">
        <v>71</v>
      </c>
      <c r="E10" s="221">
        <v>1688</v>
      </c>
      <c r="F10" s="221">
        <v>151</v>
      </c>
      <c r="G10" s="221">
        <v>852.43</v>
      </c>
      <c r="H10" s="221">
        <v>0</v>
      </c>
      <c r="I10" s="221">
        <v>0</v>
      </c>
      <c r="J10" s="207"/>
    </row>
    <row r="11" spans="1:13" s="138" customFormat="1" ht="50.1" customHeight="1">
      <c r="A11" s="807" t="s">
        <v>641</v>
      </c>
      <c r="B11" s="221">
        <v>226</v>
      </c>
      <c r="C11" s="221">
        <v>2538.84</v>
      </c>
      <c r="D11" s="221">
        <v>71</v>
      </c>
      <c r="E11" s="221">
        <v>1688.3600000000001</v>
      </c>
      <c r="F11" s="221">
        <v>155</v>
      </c>
      <c r="G11" s="221">
        <v>850.48</v>
      </c>
      <c r="H11" s="221">
        <v>0</v>
      </c>
      <c r="I11" s="221">
        <v>0</v>
      </c>
    </row>
    <row r="12" spans="1:13" s="329" customFormat="1" ht="50.1" customHeight="1">
      <c r="A12" s="154" t="s">
        <v>838</v>
      </c>
      <c r="B12" s="221">
        <v>226</v>
      </c>
      <c r="C12" s="221">
        <v>2538.84</v>
      </c>
      <c r="D12" s="221">
        <v>71</v>
      </c>
      <c r="E12" s="221">
        <v>1688.3600000000001</v>
      </c>
      <c r="F12" s="221">
        <v>155</v>
      </c>
      <c r="G12" s="221">
        <v>850.48</v>
      </c>
      <c r="H12" s="221">
        <v>0</v>
      </c>
      <c r="I12" s="221">
        <v>0</v>
      </c>
    </row>
    <row r="13" spans="1:13" s="214" customFormat="1" ht="50.1" customHeight="1">
      <c r="A13" s="146" t="s">
        <v>839</v>
      </c>
      <c r="B13" s="528">
        <f>IF(SUM(B15:B17)=SUM(D13,F13,H13),SUM(B15:B17),"err")</f>
        <v>226</v>
      </c>
      <c r="C13" s="529">
        <f>IF(SUM(C15:C17)=SUM(E13,G13,I13),SUM(C15:C17),"err")</f>
        <v>2644.34</v>
      </c>
      <c r="D13" s="529">
        <f t="shared" ref="D13:I13" si="0">SUM(D15:D17)</f>
        <v>70</v>
      </c>
      <c r="E13" s="529">
        <f t="shared" si="0"/>
        <v>1680.8600000000001</v>
      </c>
      <c r="F13" s="529">
        <f t="shared" si="0"/>
        <v>155</v>
      </c>
      <c r="G13" s="529">
        <f t="shared" si="0"/>
        <v>850.48</v>
      </c>
      <c r="H13" s="529">
        <f t="shared" si="0"/>
        <v>1</v>
      </c>
      <c r="I13" s="529">
        <f t="shared" si="0"/>
        <v>113</v>
      </c>
    </row>
    <row r="14" spans="1:13" s="214" customFormat="1" ht="60.75" customHeight="1">
      <c r="A14" s="215"/>
      <c r="B14" s="607"/>
      <c r="C14" s="608"/>
      <c r="D14" s="608"/>
      <c r="E14" s="608"/>
      <c r="F14" s="608"/>
      <c r="G14" s="608"/>
      <c r="H14" s="608"/>
      <c r="I14" s="608"/>
    </row>
    <row r="15" spans="1:13" s="138" customFormat="1" ht="60" customHeight="1">
      <c r="A15" s="216" t="s">
        <v>260</v>
      </c>
      <c r="B15" s="526">
        <f t="shared" ref="B15:C17" si="1">SUM(D15,F15,H15)</f>
        <v>0</v>
      </c>
      <c r="C15" s="527">
        <f t="shared" si="1"/>
        <v>0</v>
      </c>
      <c r="D15" s="221">
        <v>0</v>
      </c>
      <c r="E15" s="221">
        <v>0</v>
      </c>
      <c r="F15" s="221">
        <v>0</v>
      </c>
      <c r="G15" s="221">
        <v>0</v>
      </c>
      <c r="H15" s="221">
        <v>0</v>
      </c>
      <c r="I15" s="221">
        <v>0</v>
      </c>
    </row>
    <row r="16" spans="1:13" s="138" customFormat="1" ht="60" customHeight="1">
      <c r="A16" s="216" t="s">
        <v>261</v>
      </c>
      <c r="B16" s="526">
        <f t="shared" si="1"/>
        <v>72</v>
      </c>
      <c r="C16" s="527">
        <f t="shared" si="1"/>
        <v>1385.82</v>
      </c>
      <c r="D16" s="221">
        <v>36</v>
      </c>
      <c r="E16" s="221">
        <v>852.89</v>
      </c>
      <c r="F16" s="221">
        <v>36</v>
      </c>
      <c r="G16" s="221">
        <v>532.92999999999995</v>
      </c>
      <c r="H16" s="221">
        <v>0</v>
      </c>
      <c r="I16" s="221">
        <v>0</v>
      </c>
    </row>
    <row r="17" spans="1:9" s="138" customFormat="1" ht="60" customHeight="1" thickBot="1">
      <c r="A17" s="217" t="s">
        <v>262</v>
      </c>
      <c r="B17" s="530">
        <f t="shared" si="1"/>
        <v>154</v>
      </c>
      <c r="C17" s="531">
        <f t="shared" si="1"/>
        <v>1258.52</v>
      </c>
      <c r="D17" s="559">
        <v>34</v>
      </c>
      <c r="E17" s="559">
        <v>827.97</v>
      </c>
      <c r="F17" s="559">
        <v>119</v>
      </c>
      <c r="G17" s="559">
        <v>317.55</v>
      </c>
      <c r="H17" s="559">
        <v>1</v>
      </c>
      <c r="I17" s="559">
        <v>113</v>
      </c>
    </row>
    <row r="18" spans="1:9" s="309" customFormat="1" ht="14.1" customHeight="1">
      <c r="A18" s="312"/>
      <c r="I18" s="212" t="s">
        <v>176</v>
      </c>
    </row>
  </sheetData>
  <mergeCells count="6">
    <mergeCell ref="A4:I4"/>
    <mergeCell ref="H7:I7"/>
    <mergeCell ref="A7:A8"/>
    <mergeCell ref="B7:C7"/>
    <mergeCell ref="D7:E7"/>
    <mergeCell ref="F7:G7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1:P26"/>
  <sheetViews>
    <sheetView view="pageBreakPreview" topLeftCell="A10" zoomScaleNormal="100" zoomScaleSheetLayoutView="100" workbookViewId="0">
      <selection activeCell="D17" sqref="D17"/>
    </sheetView>
  </sheetViews>
  <sheetFormatPr defaultColWidth="10" defaultRowHeight="15" customHeight="1"/>
  <cols>
    <col min="1" max="1" width="14.625" style="135" customWidth="1"/>
    <col min="2" max="2" width="12.625" style="135" customWidth="1"/>
    <col min="3" max="3" width="14.5" style="135" customWidth="1"/>
    <col min="4" max="4" width="13.5" style="135" customWidth="1"/>
    <col min="5" max="5" width="12.5" style="135" customWidth="1"/>
    <col min="6" max="6" width="12.125" style="135" customWidth="1"/>
    <col min="7" max="7" width="13.375" style="135" customWidth="1"/>
    <col min="8" max="8" width="10.625" style="135" customWidth="1"/>
    <col min="9" max="9" width="12.875" style="135" customWidth="1"/>
    <col min="10" max="10" width="9.125" style="135" customWidth="1"/>
    <col min="11" max="11" width="10.5" style="135" customWidth="1"/>
    <col min="12" max="12" width="10.875" style="135" customWidth="1"/>
    <col min="13" max="13" width="12.5" style="135" customWidth="1"/>
    <col min="14" max="16384" width="10" style="135"/>
  </cols>
  <sheetData>
    <row r="1" spans="1:16" s="120" customFormat="1" ht="11.25" customHeight="1">
      <c r="A1" s="17"/>
      <c r="B1" s="17"/>
      <c r="C1" s="17"/>
      <c r="G1" s="17"/>
    </row>
    <row r="2" spans="1:16" s="120" customFormat="1" ht="14.25" customHeight="1">
      <c r="B2" s="163"/>
      <c r="C2" s="116"/>
      <c r="D2" s="150"/>
      <c r="F2" s="149" t="s">
        <v>744</v>
      </c>
      <c r="G2" s="163" t="s">
        <v>840</v>
      </c>
      <c r="J2" s="149"/>
      <c r="K2" s="149"/>
      <c r="L2" s="149"/>
      <c r="M2" s="149"/>
    </row>
    <row r="3" spans="1:16" s="120" customFormat="1" ht="14.25" customHeight="1">
      <c r="A3" s="150"/>
      <c r="B3" s="163"/>
      <c r="C3" s="116"/>
      <c r="D3" s="116"/>
      <c r="G3" s="150"/>
      <c r="H3" s="149"/>
    </row>
    <row r="4" spans="1:16" s="120" customFormat="1" ht="39.950000000000003" customHeight="1">
      <c r="A4" s="911" t="s">
        <v>543</v>
      </c>
      <c r="B4" s="911"/>
      <c r="C4" s="911"/>
      <c r="D4" s="911"/>
      <c r="E4" s="911"/>
      <c r="F4" s="911"/>
      <c r="G4" s="911" t="s">
        <v>507</v>
      </c>
      <c r="H4" s="911"/>
      <c r="I4" s="911"/>
      <c r="J4" s="911"/>
      <c r="K4" s="911"/>
      <c r="L4" s="911"/>
      <c r="M4" s="911"/>
      <c r="N4" s="285"/>
      <c r="O4" s="285"/>
      <c r="P4" s="285"/>
    </row>
    <row r="5" spans="1:16" s="120" customFormat="1" ht="14.25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6" s="218" customFormat="1" ht="20.100000000000001" customHeight="1">
      <c r="A6" s="689" t="s">
        <v>431</v>
      </c>
      <c r="G6" s="689" t="s">
        <v>431</v>
      </c>
      <c r="H6" s="689"/>
    </row>
    <row r="7" spans="1:16" ht="14.25" customHeight="1" thickBot="1">
      <c r="A7" s="249" t="s">
        <v>2</v>
      </c>
      <c r="B7" s="138"/>
      <c r="C7" s="138"/>
      <c r="D7" s="138"/>
      <c r="E7" s="138"/>
      <c r="F7" s="297" t="s">
        <v>169</v>
      </c>
      <c r="G7" s="249" t="s">
        <v>2</v>
      </c>
      <c r="H7" s="249"/>
      <c r="I7" s="138"/>
      <c r="J7" s="138"/>
      <c r="K7" s="222"/>
      <c r="L7" s="138"/>
      <c r="M7" s="297" t="s">
        <v>169</v>
      </c>
    </row>
    <row r="8" spans="1:16" ht="57.75" customHeight="1">
      <c r="A8" s="405" t="s">
        <v>303</v>
      </c>
      <c r="B8" s="406" t="s">
        <v>126</v>
      </c>
      <c r="C8" s="407" t="s">
        <v>371</v>
      </c>
      <c r="D8" s="407" t="s">
        <v>372</v>
      </c>
      <c r="E8" s="408" t="s">
        <v>373</v>
      </c>
      <c r="F8" s="409" t="s">
        <v>374</v>
      </c>
      <c r="G8" s="405" t="s">
        <v>303</v>
      </c>
      <c r="H8" s="410" t="s">
        <v>375</v>
      </c>
      <c r="I8" s="407" t="s">
        <v>376</v>
      </c>
      <c r="J8" s="407" t="s">
        <v>377</v>
      </c>
      <c r="K8" s="407" t="s">
        <v>378</v>
      </c>
      <c r="L8" s="407" t="s">
        <v>379</v>
      </c>
      <c r="M8" s="411" t="s">
        <v>380</v>
      </c>
    </row>
    <row r="9" spans="1:16" ht="32.1" customHeight="1">
      <c r="A9" s="807" t="s">
        <v>644</v>
      </c>
      <c r="B9" s="133">
        <v>84</v>
      </c>
      <c r="C9" s="207">
        <v>3</v>
      </c>
      <c r="D9" s="133">
        <v>3</v>
      </c>
      <c r="E9" s="133">
        <v>1</v>
      </c>
      <c r="F9" s="133">
        <v>34</v>
      </c>
      <c r="G9" s="807" t="s">
        <v>644</v>
      </c>
      <c r="H9" s="133">
        <v>23</v>
      </c>
      <c r="I9" s="133">
        <v>0</v>
      </c>
      <c r="J9" s="133">
        <v>0</v>
      </c>
      <c r="K9" s="133">
        <v>13</v>
      </c>
      <c r="L9" s="133">
        <v>7</v>
      </c>
      <c r="M9" s="133">
        <v>0</v>
      </c>
    </row>
    <row r="10" spans="1:16" ht="32.1" customHeight="1">
      <c r="A10" s="807" t="s">
        <v>642</v>
      </c>
      <c r="B10" s="133">
        <v>75</v>
      </c>
      <c r="C10" s="207">
        <v>3</v>
      </c>
      <c r="D10" s="133">
        <v>1</v>
      </c>
      <c r="E10" s="133">
        <v>1</v>
      </c>
      <c r="F10" s="133">
        <v>30</v>
      </c>
      <c r="G10" s="807" t="s">
        <v>642</v>
      </c>
      <c r="H10" s="133">
        <v>20</v>
      </c>
      <c r="I10" s="133">
        <v>1</v>
      </c>
      <c r="J10" s="133">
        <v>0</v>
      </c>
      <c r="K10" s="133">
        <v>13</v>
      </c>
      <c r="L10" s="133">
        <v>6</v>
      </c>
      <c r="M10" s="133">
        <v>0</v>
      </c>
    </row>
    <row r="11" spans="1:16" ht="32.1" customHeight="1">
      <c r="A11" s="807" t="s">
        <v>641</v>
      </c>
      <c r="B11" s="133">
        <v>71</v>
      </c>
      <c r="C11" s="207">
        <v>3</v>
      </c>
      <c r="D11" s="133">
        <v>1</v>
      </c>
      <c r="E11" s="133">
        <v>1</v>
      </c>
      <c r="F11" s="133">
        <v>29</v>
      </c>
      <c r="G11" s="807" t="s">
        <v>641</v>
      </c>
      <c r="H11" s="133">
        <v>19</v>
      </c>
      <c r="I11" s="133">
        <v>1</v>
      </c>
      <c r="J11" s="133">
        <v>0</v>
      </c>
      <c r="K11" s="133">
        <v>11</v>
      </c>
      <c r="L11" s="133">
        <v>6</v>
      </c>
      <c r="M11" s="133">
        <v>0</v>
      </c>
    </row>
    <row r="12" spans="1:16" s="328" customFormat="1" ht="32.1" customHeight="1">
      <c r="A12" s="154" t="s">
        <v>817</v>
      </c>
      <c r="B12" s="133">
        <v>45</v>
      </c>
      <c r="C12" s="207">
        <v>3</v>
      </c>
      <c r="D12" s="133">
        <v>1</v>
      </c>
      <c r="E12" s="133">
        <v>0</v>
      </c>
      <c r="F12" s="133">
        <v>21</v>
      </c>
      <c r="G12" s="154" t="s">
        <v>677</v>
      </c>
      <c r="H12" s="133">
        <v>12</v>
      </c>
      <c r="I12" s="133">
        <v>0</v>
      </c>
      <c r="J12" s="133">
        <v>0</v>
      </c>
      <c r="K12" s="133">
        <v>5</v>
      </c>
      <c r="L12" s="133">
        <v>3</v>
      </c>
      <c r="M12" s="133">
        <v>0</v>
      </c>
    </row>
    <row r="13" spans="1:16" s="209" customFormat="1" ht="32.1" customHeight="1">
      <c r="A13" s="146" t="s">
        <v>756</v>
      </c>
      <c r="B13" s="532">
        <f>IF(SUM(B15:B23)=SUM(C13:F13,H13:M13),SUM(B15:B23),"err")</f>
        <v>40</v>
      </c>
      <c r="C13" s="533">
        <f>SUM(C15:C23)</f>
        <v>3</v>
      </c>
      <c r="D13" s="533">
        <f>SUM(D15:D23)</f>
        <v>1</v>
      </c>
      <c r="E13" s="533">
        <f>SUM(E15:E23)</f>
        <v>1</v>
      </c>
      <c r="F13" s="533">
        <f>SUM(F15:F23)</f>
        <v>14</v>
      </c>
      <c r="G13" s="146" t="s">
        <v>756</v>
      </c>
      <c r="H13" s="532">
        <f t="shared" ref="H13:M13" si="0">SUM(H15:H23)</f>
        <v>11</v>
      </c>
      <c r="I13" s="532">
        <f t="shared" si="0"/>
        <v>0</v>
      </c>
      <c r="J13" s="532">
        <f t="shared" si="0"/>
        <v>0</v>
      </c>
      <c r="K13" s="532">
        <f t="shared" si="0"/>
        <v>7</v>
      </c>
      <c r="L13" s="532">
        <f t="shared" si="0"/>
        <v>3</v>
      </c>
      <c r="M13" s="532">
        <f t="shared" si="0"/>
        <v>0</v>
      </c>
    </row>
    <row r="14" spans="1:16" s="134" customFormat="1" ht="33.75" customHeight="1">
      <c r="A14" s="126"/>
      <c r="B14" s="250"/>
      <c r="C14" s="250"/>
      <c r="D14" s="250"/>
      <c r="E14" s="250"/>
      <c r="F14" s="250"/>
      <c r="G14" s="126"/>
      <c r="H14" s="250"/>
      <c r="I14" s="250"/>
      <c r="J14" s="250"/>
      <c r="K14" s="250"/>
      <c r="L14" s="250"/>
      <c r="M14" s="250"/>
    </row>
    <row r="15" spans="1:16" ht="34.35" customHeight="1">
      <c r="A15" s="166" t="s">
        <v>143</v>
      </c>
      <c r="B15" s="534">
        <f>SUM(C15:F15,H15:M15)</f>
        <v>6</v>
      </c>
      <c r="C15" s="673">
        <v>0</v>
      </c>
      <c r="D15" s="673">
        <v>0</v>
      </c>
      <c r="E15" s="673">
        <v>0</v>
      </c>
      <c r="F15" s="672">
        <v>1</v>
      </c>
      <c r="G15" s="166" t="s">
        <v>143</v>
      </c>
      <c r="H15" s="672">
        <v>2</v>
      </c>
      <c r="I15" s="673">
        <v>0</v>
      </c>
      <c r="J15" s="673">
        <v>0</v>
      </c>
      <c r="K15" s="672">
        <v>2</v>
      </c>
      <c r="L15" s="673">
        <v>1</v>
      </c>
      <c r="M15" s="790">
        <v>0</v>
      </c>
    </row>
    <row r="16" spans="1:16" ht="34.35" customHeight="1">
      <c r="A16" s="166" t="s">
        <v>144</v>
      </c>
      <c r="B16" s="534">
        <f t="shared" ref="B16:B23" si="1">SUM(C16:F16,H16:M16)</f>
        <v>18</v>
      </c>
      <c r="C16" s="672">
        <v>2</v>
      </c>
      <c r="D16" s="672">
        <v>1</v>
      </c>
      <c r="E16" s="673">
        <v>1</v>
      </c>
      <c r="F16" s="672">
        <v>4</v>
      </c>
      <c r="G16" s="166" t="s">
        <v>144</v>
      </c>
      <c r="H16" s="672">
        <v>5</v>
      </c>
      <c r="I16" s="673">
        <v>0</v>
      </c>
      <c r="J16" s="673">
        <v>0</v>
      </c>
      <c r="K16" s="672">
        <v>5</v>
      </c>
      <c r="L16" s="133">
        <v>0</v>
      </c>
      <c r="M16" s="136">
        <v>0</v>
      </c>
    </row>
    <row r="17" spans="1:13" ht="34.35" customHeight="1">
      <c r="A17" s="166" t="s">
        <v>145</v>
      </c>
      <c r="B17" s="534">
        <f t="shared" si="1"/>
        <v>0</v>
      </c>
      <c r="C17" s="136">
        <v>0</v>
      </c>
      <c r="D17" s="136">
        <v>0</v>
      </c>
      <c r="E17" s="136">
        <v>0</v>
      </c>
      <c r="F17" s="136">
        <v>0</v>
      </c>
      <c r="G17" s="166" t="s">
        <v>145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</row>
    <row r="18" spans="1:13" ht="34.35" customHeight="1">
      <c r="A18" s="166" t="s">
        <v>146</v>
      </c>
      <c r="B18" s="534">
        <f t="shared" si="1"/>
        <v>0</v>
      </c>
      <c r="C18" s="136">
        <v>0</v>
      </c>
      <c r="D18" s="136">
        <v>0</v>
      </c>
      <c r="E18" s="136">
        <v>0</v>
      </c>
      <c r="F18" s="136">
        <v>0</v>
      </c>
      <c r="G18" s="166" t="s">
        <v>146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</row>
    <row r="19" spans="1:13" ht="34.35" customHeight="1">
      <c r="A19" s="166" t="s">
        <v>147</v>
      </c>
      <c r="B19" s="534">
        <f t="shared" si="1"/>
        <v>0</v>
      </c>
      <c r="C19" s="136">
        <v>0</v>
      </c>
      <c r="D19" s="136">
        <v>0</v>
      </c>
      <c r="E19" s="136">
        <v>0</v>
      </c>
      <c r="F19" s="136">
        <v>0</v>
      </c>
      <c r="G19" s="166" t="s">
        <v>147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</row>
    <row r="20" spans="1:13" ht="34.35" customHeight="1">
      <c r="A20" s="166" t="s">
        <v>148</v>
      </c>
      <c r="B20" s="534">
        <f t="shared" si="1"/>
        <v>12</v>
      </c>
      <c r="C20" s="673">
        <v>0</v>
      </c>
      <c r="D20" s="136">
        <v>0</v>
      </c>
      <c r="E20" s="136">
        <v>0</v>
      </c>
      <c r="F20" s="133">
        <v>8</v>
      </c>
      <c r="G20" s="166" t="s">
        <v>148</v>
      </c>
      <c r="H20" s="133">
        <v>3</v>
      </c>
      <c r="I20" s="136">
        <v>0</v>
      </c>
      <c r="J20" s="136">
        <v>0</v>
      </c>
      <c r="K20" s="136">
        <v>0</v>
      </c>
      <c r="L20" s="673">
        <v>1</v>
      </c>
      <c r="M20" s="790">
        <v>0</v>
      </c>
    </row>
    <row r="21" spans="1:13" ht="34.35" customHeight="1">
      <c r="A21" s="166" t="s">
        <v>149</v>
      </c>
      <c r="B21" s="534">
        <f t="shared" si="1"/>
        <v>4</v>
      </c>
      <c r="C21" s="133">
        <v>1</v>
      </c>
      <c r="D21" s="136">
        <v>0</v>
      </c>
      <c r="E21" s="136">
        <v>0</v>
      </c>
      <c r="F21" s="133">
        <v>1</v>
      </c>
      <c r="G21" s="166" t="s">
        <v>149</v>
      </c>
      <c r="H21" s="133">
        <v>1</v>
      </c>
      <c r="I21" s="136">
        <v>0</v>
      </c>
      <c r="J21" s="136">
        <v>0</v>
      </c>
      <c r="K21" s="136">
        <v>0</v>
      </c>
      <c r="L21" s="133">
        <v>1</v>
      </c>
      <c r="M21" s="136">
        <v>0</v>
      </c>
    </row>
    <row r="22" spans="1:13" ht="34.35" customHeight="1">
      <c r="A22" s="166" t="s">
        <v>150</v>
      </c>
      <c r="B22" s="534">
        <f t="shared" si="1"/>
        <v>0</v>
      </c>
      <c r="C22" s="136">
        <v>0</v>
      </c>
      <c r="D22" s="136">
        <v>0</v>
      </c>
      <c r="E22" s="136">
        <v>0</v>
      </c>
      <c r="F22" s="136">
        <v>0</v>
      </c>
      <c r="G22" s="166" t="s">
        <v>150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</row>
    <row r="23" spans="1:13" ht="34.35" customHeight="1" thickBot="1">
      <c r="A23" s="167" t="s">
        <v>151</v>
      </c>
      <c r="B23" s="535">
        <f t="shared" si="1"/>
        <v>0</v>
      </c>
      <c r="C23" s="789">
        <v>0</v>
      </c>
      <c r="D23" s="789">
        <v>0</v>
      </c>
      <c r="E23" s="789">
        <v>0</v>
      </c>
      <c r="F23" s="789">
        <v>0</v>
      </c>
      <c r="G23" s="167" t="s">
        <v>151</v>
      </c>
      <c r="H23" s="789">
        <v>0</v>
      </c>
      <c r="I23" s="789">
        <v>0</v>
      </c>
      <c r="J23" s="789">
        <v>0</v>
      </c>
      <c r="K23" s="789">
        <v>0</v>
      </c>
      <c r="L23" s="789">
        <v>0</v>
      </c>
      <c r="M23" s="789">
        <v>0</v>
      </c>
    </row>
    <row r="24" spans="1:13" s="311" customFormat="1" ht="14.1" customHeight="1">
      <c r="A24" s="308"/>
      <c r="B24" s="309"/>
      <c r="C24" s="309"/>
      <c r="D24" s="309"/>
      <c r="E24" s="309"/>
      <c r="F24" s="223" t="s">
        <v>98</v>
      </c>
      <c r="G24" s="308"/>
      <c r="H24" s="309"/>
      <c r="I24" s="309"/>
      <c r="J24" s="309"/>
      <c r="K24" s="223"/>
      <c r="L24" s="309"/>
      <c r="M24" s="223" t="s">
        <v>98</v>
      </c>
    </row>
    <row r="25" spans="1:13" ht="15" customHeight="1">
      <c r="A25" s="224"/>
      <c r="B25" s="225"/>
      <c r="C25" s="225"/>
      <c r="D25" s="225"/>
      <c r="E25" s="213"/>
      <c r="F25" s="226"/>
      <c r="G25" s="224"/>
      <c r="H25" s="226"/>
      <c r="K25" s="213"/>
    </row>
    <row r="26" spans="1:13" ht="15" customHeight="1">
      <c r="A26" s="224"/>
      <c r="B26" s="225"/>
      <c r="C26" s="225"/>
      <c r="D26" s="225"/>
      <c r="E26" s="213"/>
      <c r="F26" s="226"/>
      <c r="G26" s="224"/>
      <c r="H26" s="226"/>
      <c r="K26" s="213"/>
    </row>
  </sheetData>
  <mergeCells count="2">
    <mergeCell ref="A4:F4"/>
    <mergeCell ref="G4:M4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00"/>
  </sheetPr>
  <dimension ref="A1:N24"/>
  <sheetViews>
    <sheetView showZeros="0" view="pageBreakPreview" zoomScaleNormal="100" zoomScaleSheetLayoutView="100" workbookViewId="0">
      <selection activeCell="D16" sqref="D16"/>
    </sheetView>
  </sheetViews>
  <sheetFormatPr defaultColWidth="10" defaultRowHeight="13.5"/>
  <cols>
    <col min="1" max="1" width="16.25" style="219" customWidth="1"/>
    <col min="2" max="2" width="16.625" style="219" customWidth="1"/>
    <col min="3" max="3" width="14.75" style="219" customWidth="1"/>
    <col min="4" max="4" width="16" style="219" customWidth="1"/>
    <col min="5" max="6" width="16.25" style="219" customWidth="1"/>
    <col min="7" max="11" width="12.75" style="219" customWidth="1"/>
    <col min="12" max="16384" width="10" style="219"/>
  </cols>
  <sheetData>
    <row r="1" spans="1:14" s="120" customFormat="1" ht="11.25" customHeight="1">
      <c r="A1" s="17"/>
      <c r="B1" s="17"/>
      <c r="C1" s="17"/>
      <c r="F1" s="17"/>
    </row>
    <row r="2" spans="1:14" s="120" customFormat="1" ht="14.25" customHeight="1">
      <c r="B2" s="163"/>
      <c r="C2" s="116"/>
      <c r="D2" s="150"/>
      <c r="E2" s="149" t="s">
        <v>745</v>
      </c>
      <c r="F2" s="163" t="s">
        <v>841</v>
      </c>
      <c r="J2" s="149"/>
      <c r="L2" s="149"/>
      <c r="N2" s="149"/>
    </row>
    <row r="3" spans="1:14" s="120" customFormat="1" ht="14.25" customHeight="1">
      <c r="A3" s="150"/>
      <c r="B3" s="163"/>
      <c r="C3" s="116"/>
      <c r="D3" s="116"/>
      <c r="F3" s="150"/>
      <c r="H3" s="149"/>
    </row>
    <row r="4" spans="1:14" s="120" customFormat="1" ht="39.950000000000003" customHeight="1">
      <c r="A4" s="911" t="s">
        <v>508</v>
      </c>
      <c r="B4" s="911"/>
      <c r="C4" s="911"/>
      <c r="D4" s="911"/>
      <c r="E4" s="911"/>
      <c r="F4" s="911" t="s">
        <v>507</v>
      </c>
      <c r="G4" s="911"/>
      <c r="H4" s="911"/>
      <c r="I4" s="911"/>
      <c r="J4" s="911"/>
      <c r="K4" s="911"/>
      <c r="L4" s="48"/>
      <c r="M4" s="48"/>
      <c r="N4" s="48"/>
    </row>
    <row r="5" spans="1:14" s="120" customFormat="1" ht="14.25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4" s="218" customFormat="1" ht="20.100000000000001" customHeight="1">
      <c r="A6" s="449" t="s">
        <v>432</v>
      </c>
      <c r="F6" s="449" t="s">
        <v>432</v>
      </c>
      <c r="G6" s="298"/>
    </row>
    <row r="7" spans="1:14" s="218" customFormat="1" ht="18" customHeight="1" thickBot="1">
      <c r="A7" s="248" t="s">
        <v>2</v>
      </c>
      <c r="E7" s="299" t="s">
        <v>169</v>
      </c>
      <c r="F7" s="248" t="s">
        <v>2</v>
      </c>
      <c r="K7" s="299" t="s">
        <v>169</v>
      </c>
    </row>
    <row r="8" spans="1:14" ht="59.25" customHeight="1">
      <c r="A8" s="682" t="s">
        <v>318</v>
      </c>
      <c r="B8" s="690" t="s">
        <v>126</v>
      </c>
      <c r="C8" s="407" t="s">
        <v>381</v>
      </c>
      <c r="D8" s="407" t="s">
        <v>382</v>
      </c>
      <c r="E8" s="691" t="s">
        <v>383</v>
      </c>
      <c r="F8" s="682" t="s">
        <v>318</v>
      </c>
      <c r="G8" s="410" t="s">
        <v>384</v>
      </c>
      <c r="H8" s="407" t="s">
        <v>196</v>
      </c>
      <c r="I8" s="407" t="s">
        <v>385</v>
      </c>
      <c r="J8" s="407" t="s">
        <v>386</v>
      </c>
      <c r="K8" s="409" t="s">
        <v>387</v>
      </c>
    </row>
    <row r="9" spans="1:14" ht="32.1" customHeight="1">
      <c r="A9" s="807" t="s">
        <v>644</v>
      </c>
      <c r="B9" s="207">
        <v>801</v>
      </c>
      <c r="C9" s="207">
        <v>349</v>
      </c>
      <c r="D9" s="291">
        <v>0</v>
      </c>
      <c r="E9" s="207">
        <v>2</v>
      </c>
      <c r="F9" s="807" t="s">
        <v>644</v>
      </c>
      <c r="G9" s="207">
        <v>216</v>
      </c>
      <c r="H9" s="207">
        <v>232</v>
      </c>
      <c r="I9" s="289">
        <v>2</v>
      </c>
      <c r="J9" s="289">
        <v>0</v>
      </c>
      <c r="K9" s="289">
        <v>0</v>
      </c>
    </row>
    <row r="10" spans="1:14" ht="32.1" customHeight="1">
      <c r="A10" s="807" t="s">
        <v>642</v>
      </c>
      <c r="B10" s="207">
        <v>752</v>
      </c>
      <c r="C10" s="207">
        <v>331</v>
      </c>
      <c r="D10" s="291">
        <v>0</v>
      </c>
      <c r="E10" s="207">
        <v>1</v>
      </c>
      <c r="F10" s="807" t="s">
        <v>642</v>
      </c>
      <c r="G10" s="207">
        <v>200</v>
      </c>
      <c r="H10" s="207">
        <v>219</v>
      </c>
      <c r="I10" s="289">
        <v>1</v>
      </c>
      <c r="J10" s="289">
        <v>0</v>
      </c>
      <c r="K10" s="289">
        <v>0</v>
      </c>
    </row>
    <row r="11" spans="1:14" ht="32.1" customHeight="1">
      <c r="A11" s="807" t="s">
        <v>641</v>
      </c>
      <c r="B11" s="207">
        <v>733</v>
      </c>
      <c r="C11" s="207">
        <v>327</v>
      </c>
      <c r="D11" s="291">
        <v>0</v>
      </c>
      <c r="E11" s="207">
        <v>1</v>
      </c>
      <c r="F11" s="807" t="s">
        <v>641</v>
      </c>
      <c r="G11" s="207">
        <v>216</v>
      </c>
      <c r="H11" s="207">
        <v>188</v>
      </c>
      <c r="I11" s="289">
        <v>1</v>
      </c>
      <c r="J11" s="289">
        <v>0</v>
      </c>
      <c r="K11" s="289">
        <v>0</v>
      </c>
    </row>
    <row r="12" spans="1:14" s="330" customFormat="1" ht="32.1" customHeight="1">
      <c r="A12" s="154" t="s">
        <v>677</v>
      </c>
      <c r="B12" s="207">
        <v>746</v>
      </c>
      <c r="C12" s="207">
        <v>333</v>
      </c>
      <c r="D12" s="291">
        <v>0</v>
      </c>
      <c r="E12" s="207">
        <v>2</v>
      </c>
      <c r="F12" s="154" t="s">
        <v>801</v>
      </c>
      <c r="G12" s="207">
        <v>191</v>
      </c>
      <c r="H12" s="207">
        <v>219</v>
      </c>
      <c r="I12" s="289">
        <v>1</v>
      </c>
      <c r="J12" s="289">
        <v>0</v>
      </c>
      <c r="K12" s="289">
        <v>0</v>
      </c>
    </row>
    <row r="13" spans="1:14" s="571" customFormat="1" ht="32.1" customHeight="1">
      <c r="A13" s="563" t="s">
        <v>813</v>
      </c>
      <c r="B13" s="568">
        <f>IF(SUM(B15:B23)=SUM(C13:E13,G13:K13),SUM(B15:B23),"err")</f>
        <v>712</v>
      </c>
      <c r="C13" s="568">
        <f>SUM(C15:C23)</f>
        <v>318</v>
      </c>
      <c r="D13" s="569">
        <f t="shared" ref="D13:K13" si="0">SUM(D15:D23)</f>
        <v>0</v>
      </c>
      <c r="E13" s="568">
        <f t="shared" si="0"/>
        <v>0</v>
      </c>
      <c r="F13" s="563" t="s">
        <v>756</v>
      </c>
      <c r="G13" s="570">
        <f t="shared" si="0"/>
        <v>180</v>
      </c>
      <c r="H13" s="570">
        <f t="shared" si="0"/>
        <v>212</v>
      </c>
      <c r="I13" s="570">
        <f t="shared" si="0"/>
        <v>2</v>
      </c>
      <c r="J13" s="570">
        <f t="shared" si="0"/>
        <v>0</v>
      </c>
      <c r="K13" s="570">
        <f t="shared" si="0"/>
        <v>0</v>
      </c>
    </row>
    <row r="14" spans="1:14" s="628" customFormat="1" ht="29.25" customHeight="1">
      <c r="A14" s="622"/>
      <c r="B14" s="626"/>
      <c r="C14" s="626"/>
      <c r="D14" s="626"/>
      <c r="E14" s="626"/>
      <c r="F14" s="622"/>
      <c r="G14" s="627"/>
      <c r="H14" s="627"/>
      <c r="I14" s="627"/>
      <c r="J14" s="627"/>
      <c r="K14" s="627"/>
    </row>
    <row r="15" spans="1:14" s="571" customFormat="1" ht="34.35" customHeight="1">
      <c r="A15" s="572" t="s">
        <v>143</v>
      </c>
      <c r="B15" s="573">
        <f>SUM(C15:E15,G15:K15)</f>
        <v>96</v>
      </c>
      <c r="C15" s="674">
        <v>46</v>
      </c>
      <c r="D15" s="791">
        <v>0</v>
      </c>
      <c r="E15" s="791">
        <v>0</v>
      </c>
      <c r="F15" s="572" t="s">
        <v>143</v>
      </c>
      <c r="G15" s="676">
        <v>23</v>
      </c>
      <c r="H15" s="676">
        <v>27</v>
      </c>
      <c r="I15" s="791">
        <v>0</v>
      </c>
      <c r="J15" s="791">
        <v>0</v>
      </c>
      <c r="K15" s="791">
        <v>0</v>
      </c>
    </row>
    <row r="16" spans="1:14" s="571" customFormat="1" ht="34.35" customHeight="1">
      <c r="A16" s="572" t="s">
        <v>144</v>
      </c>
      <c r="B16" s="573">
        <f t="shared" ref="B16:B23" si="1">SUM(C16:E16,G16:K16)</f>
        <v>204</v>
      </c>
      <c r="C16" s="674">
        <v>84</v>
      </c>
      <c r="D16" s="791">
        <v>0</v>
      </c>
      <c r="E16" s="675">
        <v>0</v>
      </c>
      <c r="F16" s="572" t="s">
        <v>144</v>
      </c>
      <c r="G16" s="676">
        <v>44</v>
      </c>
      <c r="H16" s="676">
        <v>75</v>
      </c>
      <c r="I16" s="791">
        <v>1</v>
      </c>
      <c r="J16" s="791">
        <v>0</v>
      </c>
      <c r="K16" s="791">
        <v>0</v>
      </c>
    </row>
    <row r="17" spans="1:11" s="571" customFormat="1" ht="34.35" customHeight="1">
      <c r="A17" s="572" t="s">
        <v>145</v>
      </c>
      <c r="B17" s="573">
        <f t="shared" si="1"/>
        <v>63</v>
      </c>
      <c r="C17" s="675">
        <v>29</v>
      </c>
      <c r="D17" s="791">
        <v>0</v>
      </c>
      <c r="E17" s="675">
        <v>0</v>
      </c>
      <c r="F17" s="572" t="s">
        <v>145</v>
      </c>
      <c r="G17" s="676">
        <v>16</v>
      </c>
      <c r="H17" s="676">
        <v>18</v>
      </c>
      <c r="I17" s="791">
        <v>0</v>
      </c>
      <c r="J17" s="791">
        <v>0</v>
      </c>
      <c r="K17" s="791">
        <v>0</v>
      </c>
    </row>
    <row r="18" spans="1:11" s="571" customFormat="1" ht="34.35" customHeight="1">
      <c r="A18" s="572" t="s">
        <v>146</v>
      </c>
      <c r="B18" s="573">
        <f t="shared" si="1"/>
        <v>0</v>
      </c>
      <c r="C18" s="791">
        <v>0</v>
      </c>
      <c r="D18" s="791">
        <v>0</v>
      </c>
      <c r="E18" s="791">
        <v>0</v>
      </c>
      <c r="F18" s="572" t="s">
        <v>146</v>
      </c>
      <c r="G18" s="793">
        <v>0</v>
      </c>
      <c r="H18" s="793">
        <v>0</v>
      </c>
      <c r="I18" s="793">
        <v>0</v>
      </c>
      <c r="J18" s="793">
        <v>0</v>
      </c>
      <c r="K18" s="791">
        <v>0</v>
      </c>
    </row>
    <row r="19" spans="1:11" s="571" customFormat="1" ht="34.35" customHeight="1">
      <c r="A19" s="572" t="s">
        <v>147</v>
      </c>
      <c r="B19" s="573">
        <f t="shared" si="1"/>
        <v>0</v>
      </c>
      <c r="C19" s="791">
        <v>0</v>
      </c>
      <c r="D19" s="791">
        <v>0</v>
      </c>
      <c r="E19" s="791">
        <v>0</v>
      </c>
      <c r="F19" s="572" t="s">
        <v>147</v>
      </c>
      <c r="G19" s="793">
        <v>0</v>
      </c>
      <c r="H19" s="793">
        <v>0</v>
      </c>
      <c r="I19" s="793">
        <v>0</v>
      </c>
      <c r="J19" s="793">
        <v>0</v>
      </c>
      <c r="K19" s="791">
        <v>0</v>
      </c>
    </row>
    <row r="20" spans="1:11" s="571" customFormat="1" ht="34.35" customHeight="1">
      <c r="A20" s="572" t="s">
        <v>148</v>
      </c>
      <c r="B20" s="573">
        <f t="shared" si="1"/>
        <v>182</v>
      </c>
      <c r="C20" s="674">
        <v>88</v>
      </c>
      <c r="D20" s="791">
        <v>0</v>
      </c>
      <c r="E20" s="791">
        <v>0</v>
      </c>
      <c r="F20" s="572" t="s">
        <v>148</v>
      </c>
      <c r="G20" s="676">
        <v>50</v>
      </c>
      <c r="H20" s="676">
        <v>44</v>
      </c>
      <c r="I20" s="791">
        <v>0</v>
      </c>
      <c r="J20" s="791">
        <v>0</v>
      </c>
      <c r="K20" s="791">
        <v>0</v>
      </c>
    </row>
    <row r="21" spans="1:11" s="571" customFormat="1" ht="34.35" customHeight="1">
      <c r="A21" s="572" t="s">
        <v>149</v>
      </c>
      <c r="B21" s="573">
        <f t="shared" si="1"/>
        <v>139</v>
      </c>
      <c r="C21" s="675">
        <v>57</v>
      </c>
      <c r="D21" s="791">
        <v>0</v>
      </c>
      <c r="E21" s="791">
        <v>0</v>
      </c>
      <c r="F21" s="572" t="s">
        <v>149</v>
      </c>
      <c r="G21" s="676">
        <v>43</v>
      </c>
      <c r="H21" s="676">
        <v>38</v>
      </c>
      <c r="I21" s="675">
        <v>1</v>
      </c>
      <c r="J21" s="791">
        <v>0</v>
      </c>
      <c r="K21" s="791">
        <v>0</v>
      </c>
    </row>
    <row r="22" spans="1:11" s="571" customFormat="1" ht="34.35" customHeight="1">
      <c r="A22" s="572" t="s">
        <v>150</v>
      </c>
      <c r="B22" s="573">
        <f t="shared" si="1"/>
        <v>28</v>
      </c>
      <c r="C22" s="674">
        <v>14</v>
      </c>
      <c r="D22" s="791">
        <v>0</v>
      </c>
      <c r="E22" s="791">
        <v>0</v>
      </c>
      <c r="F22" s="572" t="s">
        <v>150</v>
      </c>
      <c r="G22" s="676">
        <v>4</v>
      </c>
      <c r="H22" s="676">
        <v>10</v>
      </c>
      <c r="I22" s="791">
        <v>0</v>
      </c>
      <c r="J22" s="791">
        <v>0</v>
      </c>
      <c r="K22" s="791">
        <v>0</v>
      </c>
    </row>
    <row r="23" spans="1:11" s="571" customFormat="1" ht="34.35" customHeight="1" thickBot="1">
      <c r="A23" s="574" t="s">
        <v>151</v>
      </c>
      <c r="B23" s="603">
        <f t="shared" si="1"/>
        <v>0</v>
      </c>
      <c r="C23" s="792">
        <v>0</v>
      </c>
      <c r="D23" s="792">
        <v>0</v>
      </c>
      <c r="E23" s="792">
        <v>0</v>
      </c>
      <c r="F23" s="574" t="s">
        <v>151</v>
      </c>
      <c r="G23" s="792">
        <v>0</v>
      </c>
      <c r="H23" s="792">
        <v>0</v>
      </c>
      <c r="I23" s="794">
        <v>0</v>
      </c>
      <c r="J23" s="794">
        <v>0</v>
      </c>
      <c r="K23" s="794">
        <v>0</v>
      </c>
    </row>
    <row r="24" spans="1:11" s="314" customFormat="1" ht="10.5">
      <c r="A24" s="313"/>
      <c r="B24" s="313"/>
      <c r="C24" s="313"/>
      <c r="D24" s="313"/>
      <c r="E24" s="223" t="s">
        <v>98</v>
      </c>
      <c r="F24" s="313"/>
      <c r="G24" s="313"/>
      <c r="H24" s="313"/>
      <c r="I24" s="313"/>
      <c r="J24" s="313"/>
      <c r="K24" s="223" t="s">
        <v>98</v>
      </c>
    </row>
  </sheetData>
  <mergeCells count="2">
    <mergeCell ref="A4:E4"/>
    <mergeCell ref="F4:K4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FF00"/>
  </sheetPr>
  <dimension ref="A1:P27"/>
  <sheetViews>
    <sheetView view="pageBreakPreview" zoomScaleNormal="100" zoomScaleSheetLayoutView="100" workbookViewId="0">
      <selection activeCell="H20" sqref="H20"/>
    </sheetView>
  </sheetViews>
  <sheetFormatPr defaultColWidth="10" defaultRowHeight="15" customHeight="1"/>
  <cols>
    <col min="1" max="1" width="12.125" style="138" customWidth="1"/>
    <col min="2" max="2" width="5.75" style="138" customWidth="1"/>
    <col min="3" max="3" width="8.875" style="138" customWidth="1"/>
    <col min="4" max="5" width="9.125" style="138" customWidth="1"/>
    <col min="6" max="6" width="8.875" style="138" customWidth="1"/>
    <col min="7" max="7" width="9.25" style="138" customWidth="1"/>
    <col min="8" max="8" width="9.375" style="138" customWidth="1"/>
    <col min="9" max="9" width="7.625" style="138" customWidth="1"/>
    <col min="10" max="10" width="12.125" style="138" customWidth="1"/>
    <col min="11" max="11" width="7.875" style="138" customWidth="1"/>
    <col min="12" max="13" width="11.75" style="138" customWidth="1"/>
    <col min="14" max="14" width="9.625" style="138" customWidth="1"/>
    <col min="15" max="15" width="11.75" style="138" customWidth="1"/>
    <col min="16" max="16" width="14.875" style="138" customWidth="1"/>
    <col min="17" max="16384" width="10" style="138"/>
  </cols>
  <sheetData>
    <row r="1" spans="1:16" s="120" customFormat="1" ht="11.25" customHeight="1">
      <c r="A1" s="17"/>
      <c r="B1" s="17"/>
      <c r="C1" s="17"/>
      <c r="J1" s="17"/>
    </row>
    <row r="2" spans="1:16" s="120" customFormat="1" ht="14.25" customHeight="1">
      <c r="B2" s="163"/>
      <c r="C2" s="116"/>
      <c r="D2" s="150"/>
      <c r="G2" s="149"/>
      <c r="I2" s="149" t="s">
        <v>842</v>
      </c>
      <c r="J2" s="163" t="s">
        <v>843</v>
      </c>
      <c r="M2" s="149"/>
    </row>
    <row r="3" spans="1:16" s="120" customFormat="1" ht="14.25" customHeight="1">
      <c r="A3" s="150"/>
      <c r="B3" s="163"/>
      <c r="C3" s="116"/>
      <c r="D3" s="116"/>
      <c r="G3" s="149"/>
      <c r="J3" s="150"/>
    </row>
    <row r="4" spans="1:16" s="120" customFormat="1" ht="39.950000000000003" customHeight="1">
      <c r="A4" s="911" t="s">
        <v>508</v>
      </c>
      <c r="B4" s="911"/>
      <c r="C4" s="911"/>
      <c r="D4" s="911"/>
      <c r="E4" s="911"/>
      <c r="F4" s="911"/>
      <c r="G4" s="911"/>
      <c r="H4" s="911"/>
      <c r="I4" s="911"/>
      <c r="J4" s="911" t="s">
        <v>550</v>
      </c>
      <c r="K4" s="911"/>
      <c r="L4" s="911"/>
      <c r="M4" s="911"/>
      <c r="N4" s="911"/>
      <c r="O4" s="911"/>
      <c r="P4" s="911"/>
    </row>
    <row r="5" spans="1:16" s="120" customFormat="1" ht="14.25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</row>
    <row r="6" spans="1:16" s="218" customFormat="1" ht="20.100000000000001" customHeight="1">
      <c r="A6" s="689" t="s">
        <v>433</v>
      </c>
      <c r="J6" s="689" t="s">
        <v>433</v>
      </c>
      <c r="K6" s="298"/>
    </row>
    <row r="7" spans="1:16" ht="14.25" customHeight="1" thickBot="1">
      <c r="A7" s="248" t="s">
        <v>2</v>
      </c>
      <c r="I7" s="212" t="s">
        <v>169</v>
      </c>
      <c r="J7" s="248" t="s">
        <v>2</v>
      </c>
      <c r="P7" s="212" t="s">
        <v>169</v>
      </c>
    </row>
    <row r="8" spans="1:16" ht="27" customHeight="1">
      <c r="A8" s="1078" t="s">
        <v>319</v>
      </c>
      <c r="B8" s="1090" t="s">
        <v>388</v>
      </c>
      <c r="C8" s="1091"/>
      <c r="D8" s="1091"/>
      <c r="E8" s="1091"/>
      <c r="F8" s="1091"/>
      <c r="G8" s="1091"/>
      <c r="H8" s="1091"/>
      <c r="I8" s="1092"/>
      <c r="J8" s="1078" t="s">
        <v>319</v>
      </c>
      <c r="K8" s="1101" t="s">
        <v>197</v>
      </c>
      <c r="L8" s="1091"/>
      <c r="M8" s="1091"/>
      <c r="N8" s="1091"/>
      <c r="O8" s="1091" t="s">
        <v>198</v>
      </c>
      <c r="P8" s="1092"/>
    </row>
    <row r="9" spans="1:16" ht="13.5" customHeight="1">
      <c r="A9" s="1079"/>
      <c r="B9" s="1102"/>
      <c r="C9" s="1093" t="s">
        <v>389</v>
      </c>
      <c r="D9" s="1093" t="s">
        <v>116</v>
      </c>
      <c r="E9" s="1093" t="s">
        <v>117</v>
      </c>
      <c r="F9" s="1093" t="s">
        <v>118</v>
      </c>
      <c r="G9" s="1093" t="s">
        <v>119</v>
      </c>
      <c r="H9" s="1093" t="s">
        <v>120</v>
      </c>
      <c r="I9" s="1098" t="s">
        <v>115</v>
      </c>
      <c r="J9" s="1079"/>
      <c r="K9" s="1096"/>
      <c r="L9" s="1093" t="s">
        <v>121</v>
      </c>
      <c r="M9" s="1093" t="s">
        <v>122</v>
      </c>
      <c r="N9" s="1093" t="s">
        <v>123</v>
      </c>
      <c r="O9" s="1093" t="s">
        <v>125</v>
      </c>
      <c r="P9" s="1098" t="s">
        <v>124</v>
      </c>
    </row>
    <row r="10" spans="1:16" ht="55.5" customHeight="1">
      <c r="A10" s="1079"/>
      <c r="B10" s="1103"/>
      <c r="C10" s="1095"/>
      <c r="D10" s="1094"/>
      <c r="E10" s="1094"/>
      <c r="F10" s="1094"/>
      <c r="G10" s="1094"/>
      <c r="H10" s="1094"/>
      <c r="I10" s="1099"/>
      <c r="J10" s="1079"/>
      <c r="K10" s="1097"/>
      <c r="L10" s="1094"/>
      <c r="M10" s="1094"/>
      <c r="N10" s="1094"/>
      <c r="O10" s="1104"/>
      <c r="P10" s="1100"/>
    </row>
    <row r="11" spans="1:16" ht="29.1" customHeight="1">
      <c r="A11" s="807" t="s">
        <v>644</v>
      </c>
      <c r="B11" s="331">
        <v>228</v>
      </c>
      <c r="C11" s="321">
        <v>35</v>
      </c>
      <c r="D11" s="321">
        <v>8</v>
      </c>
      <c r="E11" s="321">
        <v>1</v>
      </c>
      <c r="F11" s="321">
        <v>37</v>
      </c>
      <c r="G11" s="321">
        <v>75</v>
      </c>
      <c r="H11" s="321">
        <v>36</v>
      </c>
      <c r="I11" s="321">
        <v>36</v>
      </c>
      <c r="J11" s="807" t="s">
        <v>644</v>
      </c>
      <c r="K11" s="322">
        <v>211</v>
      </c>
      <c r="L11" s="322">
        <v>35</v>
      </c>
      <c r="M11" s="322">
        <v>176</v>
      </c>
      <c r="N11" s="322">
        <v>0</v>
      </c>
      <c r="O11" s="322">
        <v>9</v>
      </c>
      <c r="P11" s="322">
        <v>6</v>
      </c>
    </row>
    <row r="12" spans="1:16" ht="29.1" customHeight="1">
      <c r="A12" s="807" t="s">
        <v>642</v>
      </c>
      <c r="B12" s="331">
        <v>226</v>
      </c>
      <c r="C12" s="321">
        <v>35</v>
      </c>
      <c r="D12" s="321">
        <v>8</v>
      </c>
      <c r="E12" s="321">
        <v>1</v>
      </c>
      <c r="F12" s="321">
        <v>37</v>
      </c>
      <c r="G12" s="321">
        <v>73</v>
      </c>
      <c r="H12" s="321">
        <v>36</v>
      </c>
      <c r="I12" s="321">
        <v>36</v>
      </c>
      <c r="J12" s="807" t="s">
        <v>642</v>
      </c>
      <c r="K12" s="322">
        <v>191</v>
      </c>
      <c r="L12" s="322">
        <v>27</v>
      </c>
      <c r="M12" s="322">
        <v>164</v>
      </c>
      <c r="N12" s="322">
        <v>0</v>
      </c>
      <c r="O12" s="322">
        <v>9</v>
      </c>
      <c r="P12" s="322">
        <v>6</v>
      </c>
    </row>
    <row r="13" spans="1:16" ht="29.1" customHeight="1">
      <c r="A13" s="807" t="s">
        <v>641</v>
      </c>
      <c r="B13" s="331">
        <v>226</v>
      </c>
      <c r="C13" s="321">
        <v>35</v>
      </c>
      <c r="D13" s="321">
        <v>8</v>
      </c>
      <c r="E13" s="321">
        <v>1</v>
      </c>
      <c r="F13" s="321">
        <v>37</v>
      </c>
      <c r="G13" s="321">
        <v>73</v>
      </c>
      <c r="H13" s="321">
        <v>36</v>
      </c>
      <c r="I13" s="321">
        <v>36</v>
      </c>
      <c r="J13" s="807" t="s">
        <v>641</v>
      </c>
      <c r="K13" s="322">
        <v>173</v>
      </c>
      <c r="L13" s="322">
        <v>18</v>
      </c>
      <c r="M13" s="322">
        <v>155</v>
      </c>
      <c r="N13" s="322">
        <v>0</v>
      </c>
      <c r="O13" s="322">
        <v>8</v>
      </c>
      <c r="P13" s="322">
        <v>6</v>
      </c>
    </row>
    <row r="14" spans="1:16" s="332" customFormat="1" ht="29.1" customHeight="1">
      <c r="A14" s="154" t="s">
        <v>677</v>
      </c>
      <c r="B14" s="331">
        <v>226</v>
      </c>
      <c r="C14" s="321">
        <v>35</v>
      </c>
      <c r="D14" s="321">
        <v>8</v>
      </c>
      <c r="E14" s="321">
        <v>1</v>
      </c>
      <c r="F14" s="321">
        <v>37</v>
      </c>
      <c r="G14" s="321">
        <v>73</v>
      </c>
      <c r="H14" s="321">
        <v>36</v>
      </c>
      <c r="I14" s="321">
        <v>36</v>
      </c>
      <c r="J14" s="154" t="s">
        <v>844</v>
      </c>
      <c r="K14" s="322">
        <v>175</v>
      </c>
      <c r="L14" s="322">
        <v>19</v>
      </c>
      <c r="M14" s="322">
        <v>156</v>
      </c>
      <c r="N14" s="322">
        <v>0</v>
      </c>
      <c r="O14" s="322">
        <v>8</v>
      </c>
      <c r="P14" s="322">
        <v>6</v>
      </c>
    </row>
    <row r="15" spans="1:16" s="578" customFormat="1" ht="29.1" customHeight="1">
      <c r="A15" s="563" t="s">
        <v>756</v>
      </c>
      <c r="B15" s="575">
        <f>IF(SUM(B17:B25)=SUM(C15:I15),SUM(B17:B25),"err")</f>
        <v>225</v>
      </c>
      <c r="C15" s="576">
        <f>SUM(C17:C25)</f>
        <v>34</v>
      </c>
      <c r="D15" s="576">
        <f t="shared" ref="D15:I15" si="0">SUM(D17:D25)</f>
        <v>8</v>
      </c>
      <c r="E15" s="576">
        <f t="shared" si="0"/>
        <v>1</v>
      </c>
      <c r="F15" s="576">
        <f t="shared" si="0"/>
        <v>37</v>
      </c>
      <c r="G15" s="576">
        <f t="shared" si="0"/>
        <v>73</v>
      </c>
      <c r="H15" s="576">
        <f t="shared" si="0"/>
        <v>36</v>
      </c>
      <c r="I15" s="576">
        <f t="shared" si="0"/>
        <v>36</v>
      </c>
      <c r="J15" s="563" t="s">
        <v>756</v>
      </c>
      <c r="K15" s="577">
        <f>IF(SUM(K17:K25)=SUM(L15:N15),SUM(K17:K25),"err")</f>
        <v>184</v>
      </c>
      <c r="L15" s="577">
        <f>SUM(L17:L25)</f>
        <v>23</v>
      </c>
      <c r="M15" s="577">
        <f>SUM(M17:M25)</f>
        <v>161</v>
      </c>
      <c r="N15" s="577">
        <f>SUM(N17:N25)</f>
        <v>0</v>
      </c>
      <c r="O15" s="577">
        <f>SUM(O17:O25)</f>
        <v>8</v>
      </c>
      <c r="P15" s="577">
        <f>SUM(P17:P25)</f>
        <v>6</v>
      </c>
    </row>
    <row r="16" spans="1:16" s="631" customFormat="1" ht="28.5" customHeight="1">
      <c r="A16" s="622"/>
      <c r="B16" s="627"/>
      <c r="C16" s="627"/>
      <c r="D16" s="627"/>
      <c r="E16" s="627"/>
      <c r="F16" s="627"/>
      <c r="G16" s="627"/>
      <c r="H16" s="627"/>
      <c r="I16" s="627"/>
      <c r="J16" s="622"/>
      <c r="K16" s="629"/>
      <c r="L16" s="627"/>
      <c r="M16" s="630"/>
      <c r="N16" s="627"/>
      <c r="O16" s="627"/>
      <c r="P16" s="627"/>
    </row>
    <row r="17" spans="1:16" s="581" customFormat="1" ht="32.450000000000003" customHeight="1">
      <c r="A17" s="572" t="s">
        <v>143</v>
      </c>
      <c r="B17" s="579">
        <f>SUM(C17:I17)</f>
        <v>33</v>
      </c>
      <c r="C17" s="341">
        <v>6</v>
      </c>
      <c r="D17" s="341">
        <v>3</v>
      </c>
      <c r="E17" s="341">
        <v>0</v>
      </c>
      <c r="F17" s="836">
        <v>0</v>
      </c>
      <c r="G17" s="836">
        <v>12</v>
      </c>
      <c r="H17" s="836">
        <v>6</v>
      </c>
      <c r="I17" s="836">
        <v>6</v>
      </c>
      <c r="J17" s="572" t="s">
        <v>143</v>
      </c>
      <c r="K17" s="604">
        <f>SUM(L17:N17)</f>
        <v>78</v>
      </c>
      <c r="L17" s="580">
        <v>10</v>
      </c>
      <c r="M17" s="341">
        <v>68</v>
      </c>
      <c r="N17" s="795">
        <v>0</v>
      </c>
      <c r="O17" s="580">
        <v>2</v>
      </c>
      <c r="P17" s="580">
        <v>0</v>
      </c>
    </row>
    <row r="18" spans="1:16" s="581" customFormat="1" ht="32.450000000000003" customHeight="1">
      <c r="A18" s="572" t="s">
        <v>144</v>
      </c>
      <c r="B18" s="579">
        <f t="shared" ref="B18:B25" si="1">SUM(C18:I18)</f>
        <v>25</v>
      </c>
      <c r="C18" s="341">
        <v>7</v>
      </c>
      <c r="D18" s="341">
        <v>0</v>
      </c>
      <c r="E18" s="341">
        <v>0</v>
      </c>
      <c r="F18" s="836">
        <v>4</v>
      </c>
      <c r="G18" s="836">
        <v>4</v>
      </c>
      <c r="H18" s="836">
        <v>5</v>
      </c>
      <c r="I18" s="836">
        <v>5</v>
      </c>
      <c r="J18" s="572" t="s">
        <v>144</v>
      </c>
      <c r="K18" s="604">
        <f t="shared" ref="K18:K25" si="2">SUM(L18:N18)</f>
        <v>7</v>
      </c>
      <c r="L18" s="580">
        <v>0</v>
      </c>
      <c r="M18" s="580">
        <v>7</v>
      </c>
      <c r="N18" s="795">
        <v>0</v>
      </c>
      <c r="O18" s="580">
        <v>0</v>
      </c>
      <c r="P18" s="580">
        <v>0</v>
      </c>
    </row>
    <row r="19" spans="1:16" s="581" customFormat="1" ht="32.450000000000003" customHeight="1">
      <c r="A19" s="572" t="s">
        <v>145</v>
      </c>
      <c r="B19" s="579">
        <f t="shared" si="1"/>
        <v>28</v>
      </c>
      <c r="C19" s="341">
        <v>8</v>
      </c>
      <c r="D19" s="341">
        <v>0</v>
      </c>
      <c r="E19" s="341">
        <v>0</v>
      </c>
      <c r="F19" s="341">
        <v>7</v>
      </c>
      <c r="G19" s="341">
        <v>1</v>
      </c>
      <c r="H19" s="341">
        <v>6</v>
      </c>
      <c r="I19" s="341">
        <v>6</v>
      </c>
      <c r="J19" s="572" t="s">
        <v>145</v>
      </c>
      <c r="K19" s="604">
        <f t="shared" si="2"/>
        <v>14</v>
      </c>
      <c r="L19" s="580">
        <v>7</v>
      </c>
      <c r="M19" s="580">
        <v>7</v>
      </c>
      <c r="N19" s="795">
        <v>0</v>
      </c>
      <c r="O19" s="580">
        <v>2</v>
      </c>
      <c r="P19" s="580">
        <v>0</v>
      </c>
    </row>
    <row r="20" spans="1:16" s="581" customFormat="1" ht="32.450000000000003" customHeight="1">
      <c r="A20" s="572" t="s">
        <v>146</v>
      </c>
      <c r="B20" s="579">
        <f t="shared" si="1"/>
        <v>0</v>
      </c>
      <c r="C20" s="341">
        <v>0</v>
      </c>
      <c r="D20" s="341">
        <v>0</v>
      </c>
      <c r="E20" s="341">
        <v>0</v>
      </c>
      <c r="F20" s="341">
        <v>0</v>
      </c>
      <c r="G20" s="341">
        <v>0</v>
      </c>
      <c r="H20" s="341">
        <v>0</v>
      </c>
      <c r="I20" s="341">
        <v>0</v>
      </c>
      <c r="J20" s="572" t="s">
        <v>146</v>
      </c>
      <c r="K20" s="604">
        <f t="shared" si="2"/>
        <v>0</v>
      </c>
      <c r="L20" s="341">
        <v>0</v>
      </c>
      <c r="M20" s="341">
        <v>0</v>
      </c>
      <c r="N20" s="795">
        <v>0</v>
      </c>
      <c r="O20" s="341">
        <v>0</v>
      </c>
      <c r="P20" s="580">
        <v>0</v>
      </c>
    </row>
    <row r="21" spans="1:16" s="581" customFormat="1" ht="32.450000000000003" customHeight="1">
      <c r="A21" s="572" t="s">
        <v>147</v>
      </c>
      <c r="B21" s="579">
        <f t="shared" si="1"/>
        <v>0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341">
        <v>0</v>
      </c>
      <c r="J21" s="572" t="s">
        <v>147</v>
      </c>
      <c r="K21" s="604">
        <f t="shared" si="2"/>
        <v>0</v>
      </c>
      <c r="L21" s="341">
        <v>0</v>
      </c>
      <c r="M21" s="341">
        <v>0</v>
      </c>
      <c r="N21" s="795">
        <v>0</v>
      </c>
      <c r="O21" s="341">
        <v>0</v>
      </c>
      <c r="P21" s="580">
        <v>0</v>
      </c>
    </row>
    <row r="22" spans="1:16" s="581" customFormat="1" ht="32.450000000000003" customHeight="1">
      <c r="A22" s="572" t="s">
        <v>148</v>
      </c>
      <c r="B22" s="579">
        <f t="shared" si="1"/>
        <v>27</v>
      </c>
      <c r="C22" s="341">
        <v>5</v>
      </c>
      <c r="D22" s="341"/>
      <c r="E22" s="341">
        <v>0</v>
      </c>
      <c r="F22" s="836">
        <v>4</v>
      </c>
      <c r="G22" s="836">
        <v>8</v>
      </c>
      <c r="H22" s="836">
        <v>5</v>
      </c>
      <c r="I22" s="836">
        <v>5</v>
      </c>
      <c r="J22" s="572" t="s">
        <v>148</v>
      </c>
      <c r="K22" s="604">
        <f t="shared" si="2"/>
        <v>34</v>
      </c>
      <c r="L22" s="580">
        <v>5</v>
      </c>
      <c r="M22" s="580">
        <v>29</v>
      </c>
      <c r="N22" s="795">
        <v>0</v>
      </c>
      <c r="O22" s="580">
        <v>0</v>
      </c>
      <c r="P22" s="580">
        <v>0</v>
      </c>
    </row>
    <row r="23" spans="1:16" s="581" customFormat="1" ht="32.450000000000003" customHeight="1">
      <c r="A23" s="572" t="s">
        <v>149</v>
      </c>
      <c r="B23" s="579">
        <f t="shared" si="1"/>
        <v>41</v>
      </c>
      <c r="C23" s="341">
        <v>3</v>
      </c>
      <c r="D23" s="341">
        <v>3</v>
      </c>
      <c r="E23" s="341">
        <v>0</v>
      </c>
      <c r="F23" s="341">
        <v>2</v>
      </c>
      <c r="G23" s="341">
        <v>19</v>
      </c>
      <c r="H23" s="341">
        <v>7</v>
      </c>
      <c r="I23" s="341">
        <v>7</v>
      </c>
      <c r="J23" s="572" t="s">
        <v>149</v>
      </c>
      <c r="K23" s="604">
        <f t="shared" si="2"/>
        <v>29</v>
      </c>
      <c r="L23" s="580">
        <v>0</v>
      </c>
      <c r="M23" s="580">
        <v>29</v>
      </c>
      <c r="N23" s="795">
        <v>0</v>
      </c>
      <c r="O23" s="580">
        <v>1</v>
      </c>
      <c r="P23" s="580">
        <v>0</v>
      </c>
    </row>
    <row r="24" spans="1:16" s="581" customFormat="1" ht="32.450000000000003" customHeight="1">
      <c r="A24" s="572" t="s">
        <v>150</v>
      </c>
      <c r="B24" s="579">
        <f t="shared" si="1"/>
        <v>71</v>
      </c>
      <c r="C24" s="341">
        <v>5</v>
      </c>
      <c r="D24" s="341">
        <v>2</v>
      </c>
      <c r="E24" s="341">
        <v>1</v>
      </c>
      <c r="F24" s="836">
        <v>20</v>
      </c>
      <c r="G24" s="836">
        <v>29</v>
      </c>
      <c r="H24" s="836">
        <v>7</v>
      </c>
      <c r="I24" s="836">
        <v>7</v>
      </c>
      <c r="J24" s="572" t="s">
        <v>150</v>
      </c>
      <c r="K24" s="604">
        <f t="shared" si="2"/>
        <v>22</v>
      </c>
      <c r="L24" s="580">
        <v>1</v>
      </c>
      <c r="M24" s="580">
        <v>21</v>
      </c>
      <c r="N24" s="795">
        <v>0</v>
      </c>
      <c r="O24" s="580">
        <v>3</v>
      </c>
      <c r="P24" s="580">
        <v>6</v>
      </c>
    </row>
    <row r="25" spans="1:16" s="581" customFormat="1" ht="32.450000000000003" customHeight="1" thickBot="1">
      <c r="A25" s="574" t="s">
        <v>151</v>
      </c>
      <c r="B25" s="582">
        <f t="shared" si="1"/>
        <v>0</v>
      </c>
      <c r="C25" s="583">
        <v>0</v>
      </c>
      <c r="D25" s="583">
        <v>0</v>
      </c>
      <c r="E25" s="583">
        <v>0</v>
      </c>
      <c r="F25" s="583">
        <v>0</v>
      </c>
      <c r="G25" s="583">
        <v>0</v>
      </c>
      <c r="H25" s="583">
        <v>0</v>
      </c>
      <c r="I25" s="583">
        <v>0</v>
      </c>
      <c r="J25" s="574" t="s">
        <v>151</v>
      </c>
      <c r="K25" s="605">
        <f t="shared" si="2"/>
        <v>0</v>
      </c>
      <c r="L25" s="583">
        <v>0</v>
      </c>
      <c r="M25" s="583">
        <v>0</v>
      </c>
      <c r="N25" s="796">
        <v>0</v>
      </c>
      <c r="O25" s="583">
        <v>0</v>
      </c>
      <c r="P25" s="583">
        <v>0</v>
      </c>
    </row>
    <row r="26" spans="1:16" s="309" customFormat="1" ht="14.1" customHeight="1">
      <c r="A26" s="308"/>
      <c r="I26" s="220" t="s">
        <v>98</v>
      </c>
      <c r="J26" s="308"/>
      <c r="P26" s="223" t="s">
        <v>176</v>
      </c>
    </row>
    <row r="27" spans="1:16" ht="9" customHeight="1">
      <c r="A27" s="207"/>
      <c r="J27" s="207"/>
      <c r="P27" s="222"/>
    </row>
  </sheetData>
  <mergeCells count="21">
    <mergeCell ref="J4:P4"/>
    <mergeCell ref="A4:I4"/>
    <mergeCell ref="G9:G10"/>
    <mergeCell ref="H9:H10"/>
    <mergeCell ref="I9:I10"/>
    <mergeCell ref="P9:P10"/>
    <mergeCell ref="K8:N8"/>
    <mergeCell ref="D9:D10"/>
    <mergeCell ref="J8:J10"/>
    <mergeCell ref="N9:N10"/>
    <mergeCell ref="B9:B10"/>
    <mergeCell ref="A8:A10"/>
    <mergeCell ref="O8:P8"/>
    <mergeCell ref="O9:O10"/>
    <mergeCell ref="F9:F10"/>
    <mergeCell ref="E9:E10"/>
    <mergeCell ref="B8:I8"/>
    <mergeCell ref="M9:M10"/>
    <mergeCell ref="C9:C10"/>
    <mergeCell ref="L9:L10"/>
    <mergeCell ref="K9:K10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FF00"/>
  </sheetPr>
  <dimension ref="A1:I28"/>
  <sheetViews>
    <sheetView view="pageBreakPreview" topLeftCell="A10" zoomScaleNormal="100" zoomScaleSheetLayoutView="100" workbookViewId="0">
      <selection activeCell="C17" sqref="C17"/>
    </sheetView>
  </sheetViews>
  <sheetFormatPr defaultRowHeight="11.25"/>
  <cols>
    <col min="1" max="1" width="12.625" style="194" customWidth="1"/>
    <col min="2" max="9" width="8.75" style="194" customWidth="1"/>
    <col min="10" max="16384" width="9" style="194"/>
  </cols>
  <sheetData>
    <row r="1" spans="1:9" s="120" customFormat="1" ht="11.25" customHeight="1">
      <c r="A1" s="17"/>
      <c r="B1" s="17"/>
      <c r="C1" s="17"/>
      <c r="D1" s="17"/>
      <c r="E1" s="17"/>
      <c r="I1" s="17"/>
    </row>
    <row r="2" spans="1:9" s="120" customFormat="1" ht="14.25" customHeight="1">
      <c r="A2" s="150"/>
      <c r="B2" s="163"/>
      <c r="C2" s="17"/>
      <c r="D2" s="1061"/>
      <c r="E2" s="1061"/>
      <c r="F2" s="116"/>
      <c r="I2" s="149" t="s">
        <v>845</v>
      </c>
    </row>
    <row r="3" spans="1:9" s="120" customFormat="1" ht="14.25" customHeight="1">
      <c r="A3" s="150"/>
      <c r="B3" s="163"/>
      <c r="C3" s="17"/>
      <c r="D3" s="116"/>
      <c r="E3" s="116"/>
      <c r="F3" s="116"/>
      <c r="I3" s="163"/>
    </row>
    <row r="4" spans="1:9" s="120" customFormat="1" ht="39.950000000000003" customHeight="1">
      <c r="A4" s="911" t="s">
        <v>549</v>
      </c>
      <c r="B4" s="911"/>
      <c r="C4" s="911"/>
      <c r="D4" s="911"/>
      <c r="E4" s="911"/>
      <c r="F4" s="911"/>
      <c r="G4" s="911"/>
      <c r="H4" s="911"/>
      <c r="I4" s="911"/>
    </row>
    <row r="5" spans="1:9" s="120" customFormat="1" ht="14.25" customHeight="1">
      <c r="A5" s="286"/>
      <c r="B5" s="75"/>
      <c r="C5" s="75"/>
      <c r="D5" s="75"/>
      <c r="E5" s="75"/>
      <c r="F5" s="75"/>
      <c r="G5" s="75"/>
      <c r="H5" s="75"/>
      <c r="I5" s="285"/>
    </row>
    <row r="6" spans="1:9" s="117" customFormat="1" ht="18" customHeight="1" thickBot="1">
      <c r="A6" s="247" t="s">
        <v>609</v>
      </c>
      <c r="I6" s="193" t="s">
        <v>610</v>
      </c>
    </row>
    <row r="7" spans="1:9" s="117" customFormat="1" ht="45" customHeight="1">
      <c r="A7" s="1108" t="s">
        <v>271</v>
      </c>
      <c r="B7" s="1111" t="s">
        <v>355</v>
      </c>
      <c r="C7" s="1110"/>
      <c r="D7" s="1105" t="s">
        <v>356</v>
      </c>
      <c r="E7" s="1106"/>
      <c r="F7" s="1105" t="s">
        <v>357</v>
      </c>
      <c r="G7" s="1107"/>
      <c r="H7" s="1106" t="s">
        <v>233</v>
      </c>
      <c r="I7" s="1116"/>
    </row>
    <row r="8" spans="1:9" s="117" customFormat="1" ht="35.1" customHeight="1">
      <c r="A8" s="1109"/>
      <c r="B8" s="460" t="s">
        <v>237</v>
      </c>
      <c r="C8" s="191" t="s">
        <v>236</v>
      </c>
      <c r="D8" s="190" t="s">
        <v>237</v>
      </c>
      <c r="E8" s="190" t="s">
        <v>236</v>
      </c>
      <c r="F8" s="191" t="s">
        <v>237</v>
      </c>
      <c r="G8" s="190" t="s">
        <v>236</v>
      </c>
      <c r="H8" s="192" t="s">
        <v>237</v>
      </c>
      <c r="I8" s="191" t="s">
        <v>236</v>
      </c>
    </row>
    <row r="9" spans="1:9" s="117" customFormat="1" ht="24.95" customHeight="1">
      <c r="A9" s="807" t="s">
        <v>644</v>
      </c>
      <c r="B9" s="461">
        <v>15565.975820000001</v>
      </c>
      <c r="C9" s="383">
        <v>50140177.840000004</v>
      </c>
      <c r="D9" s="380">
        <v>12977.332710000001</v>
      </c>
      <c r="E9" s="380">
        <v>23482251.759999998</v>
      </c>
      <c r="F9" s="380">
        <v>598.52362000000005</v>
      </c>
      <c r="G9" s="380">
        <v>10619367.470000001</v>
      </c>
      <c r="H9" s="382">
        <v>1930.4544900000001</v>
      </c>
      <c r="I9" s="382">
        <v>15393817.309999999</v>
      </c>
    </row>
    <row r="10" spans="1:9" s="117" customFormat="1" ht="24.95" customHeight="1">
      <c r="A10" s="807" t="s">
        <v>642</v>
      </c>
      <c r="B10" s="461">
        <v>12616.8572</v>
      </c>
      <c r="C10" s="383">
        <v>57085812</v>
      </c>
      <c r="D10" s="380">
        <v>9051.8572000000004</v>
      </c>
      <c r="E10" s="380">
        <v>17497318</v>
      </c>
      <c r="F10" s="380">
        <v>418</v>
      </c>
      <c r="G10" s="380">
        <v>10243608</v>
      </c>
      <c r="H10" s="383">
        <v>3105</v>
      </c>
      <c r="I10" s="383">
        <v>28894016</v>
      </c>
    </row>
    <row r="11" spans="1:9" s="117" customFormat="1" ht="24.95" customHeight="1">
      <c r="A11" s="807" t="s">
        <v>641</v>
      </c>
      <c r="B11" s="461">
        <v>15930.517639999998</v>
      </c>
      <c r="C11" s="383">
        <v>51233948.241999999</v>
      </c>
      <c r="D11" s="380">
        <v>13127.626049999999</v>
      </c>
      <c r="E11" s="380">
        <v>23013191.287999999</v>
      </c>
      <c r="F11" s="380">
        <v>576.26838999999995</v>
      </c>
      <c r="G11" s="380">
        <v>12908549.134000001</v>
      </c>
      <c r="H11" s="383">
        <v>2161.7741999999998</v>
      </c>
      <c r="I11" s="383">
        <v>14536158.32</v>
      </c>
    </row>
    <row r="12" spans="1:9" s="123" customFormat="1" ht="24.95" customHeight="1">
      <c r="A12" s="154" t="s">
        <v>846</v>
      </c>
      <c r="B12" s="461">
        <v>13664</v>
      </c>
      <c r="C12" s="383">
        <v>57610052</v>
      </c>
      <c r="D12" s="380">
        <v>11260</v>
      </c>
      <c r="E12" s="380">
        <v>25877200</v>
      </c>
      <c r="F12" s="380">
        <v>494</v>
      </c>
      <c r="G12" s="380">
        <v>14515028</v>
      </c>
      <c r="H12" s="383">
        <v>1855</v>
      </c>
      <c r="I12" s="383">
        <v>16345194</v>
      </c>
    </row>
    <row r="13" spans="1:9" s="122" customFormat="1" ht="24.95" customHeight="1">
      <c r="A13" s="146" t="s">
        <v>756</v>
      </c>
      <c r="B13" s="541">
        <f>IF(SUM(B15:B16)=SUM(D13,F13,H13,B24,D24,F24),SUM(B15:B16),"err")</f>
        <v>16708</v>
      </c>
      <c r="C13" s="536">
        <f>IF(SUM(C15:C16)=SUM(E13,G13,I13,C24,E24,G24),SUM(C15:C16),"err")</f>
        <v>43354255</v>
      </c>
      <c r="D13" s="839">
        <f>SUM(D15:D16)</f>
        <v>15867</v>
      </c>
      <c r="E13" s="839">
        <f>SUM(E15:E16)</f>
        <v>30017810</v>
      </c>
      <c r="F13" s="839">
        <f>SUM(F15:F16)</f>
        <v>511</v>
      </c>
      <c r="G13" s="839">
        <f>SUM(G15:G16)</f>
        <v>9092069</v>
      </c>
      <c r="H13" s="839">
        <f>SUM(H15:H16)</f>
        <v>278</v>
      </c>
      <c r="I13" s="839">
        <f>SUM(I15:I16)</f>
        <v>3399674</v>
      </c>
    </row>
    <row r="14" spans="1:9" s="123" customFormat="1" ht="24" customHeight="1">
      <c r="A14" s="124"/>
      <c r="B14" s="461"/>
      <c r="C14" s="383"/>
      <c r="D14" s="383"/>
      <c r="E14" s="383"/>
      <c r="F14" s="382"/>
      <c r="G14" s="382"/>
      <c r="H14" s="382"/>
      <c r="I14" s="382"/>
    </row>
    <row r="15" spans="1:9" s="123" customFormat="1" ht="24.95" customHeight="1">
      <c r="A15" s="124" t="s">
        <v>258</v>
      </c>
      <c r="B15" s="537">
        <f>SUM(D15,F15,H15,B26,F26)</f>
        <v>11911</v>
      </c>
      <c r="C15" s="538">
        <f>SUM(E15,G15,I15,C26,G26)</f>
        <v>31134995</v>
      </c>
      <c r="D15" s="1142">
        <v>11339</v>
      </c>
      <c r="E15" s="1142">
        <v>19993243</v>
      </c>
      <c r="F15" s="1141">
        <v>505</v>
      </c>
      <c r="G15" s="1140">
        <v>8919193</v>
      </c>
      <c r="H15" s="1140">
        <v>30</v>
      </c>
      <c r="I15" s="1140">
        <v>1674596</v>
      </c>
    </row>
    <row r="16" spans="1:9" s="123" customFormat="1" ht="24.95" customHeight="1" thickBot="1">
      <c r="A16" s="677" t="s">
        <v>259</v>
      </c>
      <c r="B16" s="539">
        <f>SUM(D16,F16,H16,B27,F27)</f>
        <v>4797</v>
      </c>
      <c r="C16" s="540">
        <f>SUM(E16,G16,I16,C27,G27)</f>
        <v>12219260</v>
      </c>
      <c r="D16" s="1139">
        <v>4528</v>
      </c>
      <c r="E16" s="1139">
        <v>10024567</v>
      </c>
      <c r="F16" s="1138">
        <v>6</v>
      </c>
      <c r="G16" s="1138">
        <v>172876</v>
      </c>
      <c r="H16" s="1138">
        <v>248</v>
      </c>
      <c r="I16" s="1138">
        <v>1725078</v>
      </c>
    </row>
    <row r="17" spans="1:9" ht="35.1" customHeight="1" thickBot="1"/>
    <row r="18" spans="1:9" ht="45" customHeight="1">
      <c r="A18" s="1108" t="s">
        <v>271</v>
      </c>
      <c r="B18" s="1111" t="s">
        <v>358</v>
      </c>
      <c r="C18" s="1106"/>
      <c r="D18" s="1105" t="s">
        <v>359</v>
      </c>
      <c r="E18" s="1106"/>
      <c r="F18" s="1105" t="s">
        <v>493</v>
      </c>
      <c r="G18" s="1110"/>
      <c r="H18" s="1112" t="s">
        <v>492</v>
      </c>
      <c r="I18" s="1113"/>
    </row>
    <row r="19" spans="1:9" ht="35.1" customHeight="1">
      <c r="A19" s="1109"/>
      <c r="B19" s="192" t="s">
        <v>237</v>
      </c>
      <c r="C19" s="190" t="s">
        <v>236</v>
      </c>
      <c r="D19" s="190" t="s">
        <v>237</v>
      </c>
      <c r="E19" s="190" t="s">
        <v>236</v>
      </c>
      <c r="F19" s="191" t="s">
        <v>237</v>
      </c>
      <c r="G19" s="191" t="s">
        <v>236</v>
      </c>
      <c r="H19" s="1114"/>
      <c r="I19" s="1115"/>
    </row>
    <row r="20" spans="1:9" ht="24.95" customHeight="1">
      <c r="A20" s="807" t="s">
        <v>644</v>
      </c>
      <c r="B20" s="382">
        <v>34.745000000000005</v>
      </c>
      <c r="C20" s="382">
        <v>159333.29999999999</v>
      </c>
      <c r="D20" s="354">
        <v>0</v>
      </c>
      <c r="E20" s="354">
        <v>0</v>
      </c>
      <c r="F20" s="383">
        <v>24.919999999999998</v>
      </c>
      <c r="G20" s="383">
        <v>485408</v>
      </c>
      <c r="H20" s="462"/>
      <c r="I20" s="462"/>
    </row>
    <row r="21" spans="1:9" ht="24.95" customHeight="1">
      <c r="A21" s="807" t="s">
        <v>642</v>
      </c>
      <c r="B21" s="383">
        <v>30</v>
      </c>
      <c r="C21" s="383">
        <v>181958</v>
      </c>
      <c r="D21" s="354">
        <v>0</v>
      </c>
      <c r="E21" s="354">
        <v>0</v>
      </c>
      <c r="F21" s="383">
        <v>12</v>
      </c>
      <c r="G21" s="383">
        <v>268912</v>
      </c>
      <c r="H21" s="462"/>
      <c r="I21" s="462"/>
    </row>
    <row r="22" spans="1:9" ht="24.95" customHeight="1">
      <c r="A22" s="807" t="s">
        <v>641</v>
      </c>
      <c r="B22" s="383">
        <v>31.933499999999999</v>
      </c>
      <c r="C22" s="383">
        <v>194112.5</v>
      </c>
      <c r="D22" s="383">
        <v>0</v>
      </c>
      <c r="E22" s="383">
        <v>0</v>
      </c>
      <c r="F22" s="354">
        <v>32.915500000000002</v>
      </c>
      <c r="G22" s="354">
        <v>581937</v>
      </c>
      <c r="H22" s="383"/>
      <c r="I22" s="383"/>
    </row>
    <row r="23" spans="1:9" ht="24.95" customHeight="1">
      <c r="A23" s="154" t="s">
        <v>677</v>
      </c>
      <c r="B23" s="383">
        <v>27</v>
      </c>
      <c r="C23" s="383">
        <v>218270</v>
      </c>
      <c r="D23" s="383">
        <v>0</v>
      </c>
      <c r="E23" s="383">
        <v>0</v>
      </c>
      <c r="F23" s="354">
        <v>28</v>
      </c>
      <c r="G23" s="354">
        <v>654360</v>
      </c>
      <c r="H23" s="383"/>
      <c r="I23" s="383"/>
    </row>
    <row r="24" spans="1:9" ht="27" customHeight="1">
      <c r="A24" s="146" t="s">
        <v>800</v>
      </c>
      <c r="B24" s="536">
        <f t="shared" ref="B24:G24" si="0">SUM(B26:B27)</f>
        <v>27</v>
      </c>
      <c r="C24" s="536">
        <f t="shared" si="0"/>
        <v>214163</v>
      </c>
      <c r="D24" s="536">
        <f t="shared" si="0"/>
        <v>0</v>
      </c>
      <c r="E24" s="536">
        <f t="shared" si="0"/>
        <v>0</v>
      </c>
      <c r="F24" s="536">
        <f t="shared" si="0"/>
        <v>25</v>
      </c>
      <c r="G24" s="536">
        <f t="shared" si="0"/>
        <v>630539</v>
      </c>
      <c r="H24" s="384"/>
      <c r="I24" s="384"/>
    </row>
    <row r="25" spans="1:9" ht="24" customHeight="1">
      <c r="A25" s="124"/>
      <c r="B25" s="381"/>
      <c r="C25" s="382"/>
      <c r="D25" s="382"/>
      <c r="E25" s="382"/>
      <c r="F25" s="382"/>
      <c r="G25" s="382"/>
      <c r="H25" s="383"/>
      <c r="I25" s="383"/>
    </row>
    <row r="26" spans="1:9" ht="24.95" customHeight="1">
      <c r="A26" s="124" t="s">
        <v>258</v>
      </c>
      <c r="B26" s="1150">
        <v>17</v>
      </c>
      <c r="C26" s="1140">
        <v>118652</v>
      </c>
      <c r="D26" s="1149">
        <v>0</v>
      </c>
      <c r="E26" s="1149">
        <v>0</v>
      </c>
      <c r="F26" s="1149">
        <v>20</v>
      </c>
      <c r="G26" s="1149">
        <v>429311</v>
      </c>
      <c r="H26" s="383"/>
      <c r="I26" s="383"/>
    </row>
    <row r="27" spans="1:9" ht="24.95" customHeight="1" thickBot="1">
      <c r="A27" s="677" t="s">
        <v>259</v>
      </c>
      <c r="B27" s="1148">
        <v>10</v>
      </c>
      <c r="C27" s="1138">
        <v>95511</v>
      </c>
      <c r="D27" s="1147">
        <v>0</v>
      </c>
      <c r="E27" s="1147">
        <v>0</v>
      </c>
      <c r="F27" s="1147">
        <v>5</v>
      </c>
      <c r="G27" s="1147">
        <v>201228</v>
      </c>
      <c r="H27" s="385"/>
      <c r="I27" s="385"/>
    </row>
    <row r="28" spans="1:9" s="303" customFormat="1" ht="13.5" customHeight="1">
      <c r="A28" s="304" t="s">
        <v>491</v>
      </c>
      <c r="C28" s="198"/>
      <c r="I28" s="198" t="s">
        <v>95</v>
      </c>
    </row>
  </sheetData>
  <mergeCells count="12">
    <mergeCell ref="D18:E18"/>
    <mergeCell ref="F7:G7"/>
    <mergeCell ref="D2:E2"/>
    <mergeCell ref="A7:A8"/>
    <mergeCell ref="A4:I4"/>
    <mergeCell ref="F18:G18"/>
    <mergeCell ref="B7:C7"/>
    <mergeCell ref="D7:E7"/>
    <mergeCell ref="B18:C18"/>
    <mergeCell ref="H18:I19"/>
    <mergeCell ref="A18:A19"/>
    <mergeCell ref="H7:I7"/>
  </mergeCells>
  <phoneticPr fontId="34" type="noConversion"/>
  <pageMargins left="0.74803149606299213" right="0.74803149606299213" top="0.78740157480314965" bottom="0.78740157480314965" header="0.39370078740157483" footer="0.39370078740157483"/>
  <pageSetup paperSize="9" scale="9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</sheetPr>
  <dimension ref="A1:L32"/>
  <sheetViews>
    <sheetView view="pageBreakPreview" zoomScaleNormal="100" zoomScaleSheetLayoutView="100" workbookViewId="0">
      <selection activeCell="I14" sqref="I14"/>
    </sheetView>
  </sheetViews>
  <sheetFormatPr defaultRowHeight="13.5"/>
  <cols>
    <col min="1" max="1" width="11.375" style="196" customWidth="1"/>
    <col min="2" max="2" width="6.875" style="196" customWidth="1"/>
    <col min="3" max="3" width="10.5" style="196" bestFit="1" customWidth="1"/>
    <col min="4" max="4" width="6.875" style="196" customWidth="1"/>
    <col min="5" max="5" width="10.5" style="196" bestFit="1" customWidth="1"/>
    <col min="6" max="6" width="6.875" style="196" customWidth="1"/>
    <col min="7" max="7" width="11.375" style="196" bestFit="1" customWidth="1"/>
    <col min="8" max="8" width="6.875" style="196" customWidth="1"/>
    <col min="9" max="9" width="11.375" style="196" bestFit="1" customWidth="1"/>
    <col min="10" max="10" width="6.75" style="196" customWidth="1"/>
    <col min="11" max="11" width="13.125" style="196" customWidth="1"/>
    <col min="12" max="16384" width="9" style="196"/>
  </cols>
  <sheetData>
    <row r="1" spans="1:12" s="120" customFormat="1" ht="11.25" customHeight="1">
      <c r="A1" s="17"/>
      <c r="B1" s="17"/>
      <c r="C1" s="17"/>
      <c r="D1" s="17"/>
      <c r="E1" s="17"/>
    </row>
    <row r="2" spans="1:12" s="120" customFormat="1" ht="14.25" customHeight="1">
      <c r="A2" s="163" t="s">
        <v>847</v>
      </c>
      <c r="B2" s="163"/>
      <c r="C2" s="17"/>
      <c r="D2" s="1061"/>
      <c r="E2" s="1061"/>
      <c r="F2" s="116"/>
      <c r="I2" s="149"/>
    </row>
    <row r="3" spans="1:12" s="120" customFormat="1" ht="14.25" customHeight="1">
      <c r="A3" s="150"/>
      <c r="B3" s="163"/>
      <c r="C3" s="17"/>
      <c r="D3" s="116"/>
      <c r="E3" s="116"/>
      <c r="F3" s="116"/>
      <c r="I3" s="149"/>
    </row>
    <row r="4" spans="1:12" s="120" customFormat="1" ht="45" customHeight="1">
      <c r="A4" s="911" t="s">
        <v>548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</row>
    <row r="5" spans="1:12" s="120" customFormat="1" ht="14.25" customHeight="1">
      <c r="A5" s="286"/>
      <c r="B5" s="75"/>
      <c r="C5" s="75"/>
      <c r="D5" s="75"/>
      <c r="E5" s="75"/>
      <c r="F5" s="75"/>
      <c r="G5" s="75"/>
      <c r="H5" s="75"/>
      <c r="I5" s="75"/>
    </row>
    <row r="6" spans="1:12" s="117" customFormat="1" ht="14.25" customHeight="1" thickBot="1">
      <c r="A6" s="247" t="s">
        <v>485</v>
      </c>
      <c r="K6" s="193" t="s">
        <v>669</v>
      </c>
    </row>
    <row r="7" spans="1:12" s="117" customFormat="1" ht="30" customHeight="1">
      <c r="A7" s="1117" t="s">
        <v>367</v>
      </c>
      <c r="B7" s="1111" t="s">
        <v>644</v>
      </c>
      <c r="C7" s="1106"/>
      <c r="D7" s="1105" t="s">
        <v>642</v>
      </c>
      <c r="E7" s="1106"/>
      <c r="F7" s="1105" t="s">
        <v>641</v>
      </c>
      <c r="G7" s="1106"/>
      <c r="H7" s="1121" t="s">
        <v>801</v>
      </c>
      <c r="I7" s="1116"/>
      <c r="J7" s="1119" t="s">
        <v>756</v>
      </c>
      <c r="K7" s="1120"/>
    </row>
    <row r="8" spans="1:12" s="197" customFormat="1" ht="30" customHeight="1">
      <c r="A8" s="1118"/>
      <c r="B8" s="189" t="s">
        <v>305</v>
      </c>
      <c r="C8" s="190" t="s">
        <v>306</v>
      </c>
      <c r="D8" s="190" t="s">
        <v>305</v>
      </c>
      <c r="E8" s="190" t="s">
        <v>306</v>
      </c>
      <c r="F8" s="190" t="s">
        <v>305</v>
      </c>
      <c r="G8" s="190" t="s">
        <v>306</v>
      </c>
      <c r="H8" s="190" t="s">
        <v>305</v>
      </c>
      <c r="I8" s="190" t="s">
        <v>306</v>
      </c>
      <c r="J8" s="190" t="s">
        <v>305</v>
      </c>
      <c r="K8" s="191" t="s">
        <v>306</v>
      </c>
    </row>
    <row r="9" spans="1:12" s="117" customFormat="1" ht="49.7" customHeight="1">
      <c r="A9" s="417" t="s">
        <v>360</v>
      </c>
      <c r="B9" s="1133">
        <v>13740</v>
      </c>
      <c r="C9" s="1133">
        <v>61654962</v>
      </c>
      <c r="D9" s="1133">
        <v>9889</v>
      </c>
      <c r="E9" s="1133">
        <v>39210897</v>
      </c>
      <c r="F9" s="1133">
        <v>15940</v>
      </c>
      <c r="G9" s="1133">
        <v>113829649</v>
      </c>
      <c r="H9" s="1133">
        <v>25580</v>
      </c>
      <c r="I9" s="1133">
        <v>134855000</v>
      </c>
      <c r="J9" s="1143">
        <f>SUM(J10:J18)</f>
        <v>22831</v>
      </c>
      <c r="K9" s="1156">
        <f>SUM(K10:K18)</f>
        <v>101640805</v>
      </c>
    </row>
    <row r="10" spans="1:12" s="117" customFormat="1" ht="49.7" customHeight="1">
      <c r="A10" s="417" t="s">
        <v>361</v>
      </c>
      <c r="B10" s="1146">
        <v>935</v>
      </c>
      <c r="C10" s="1146">
        <v>8972427</v>
      </c>
      <c r="D10" s="1146">
        <v>902</v>
      </c>
      <c r="E10" s="1146">
        <v>7491981</v>
      </c>
      <c r="F10" s="1146">
        <v>6408</v>
      </c>
      <c r="G10" s="1146">
        <v>74715366</v>
      </c>
      <c r="H10" s="1146">
        <v>13137</v>
      </c>
      <c r="I10" s="1146">
        <v>80269000</v>
      </c>
      <c r="J10" s="1151">
        <v>3928</v>
      </c>
      <c r="K10" s="1134">
        <v>63377038</v>
      </c>
    </row>
    <row r="11" spans="1:12" s="117" customFormat="1" ht="49.7" customHeight="1">
      <c r="A11" s="417" t="s">
        <v>362</v>
      </c>
      <c r="B11" s="1146">
        <v>459</v>
      </c>
      <c r="C11" s="1146">
        <v>2745320</v>
      </c>
      <c r="D11" s="1146">
        <v>141</v>
      </c>
      <c r="E11" s="1146">
        <v>1399984</v>
      </c>
      <c r="F11" s="1146">
        <v>301</v>
      </c>
      <c r="G11" s="1146">
        <v>2318240</v>
      </c>
      <c r="H11" s="1146">
        <v>0</v>
      </c>
      <c r="I11" s="1146">
        <v>0</v>
      </c>
      <c r="J11" s="1151">
        <v>290</v>
      </c>
      <c r="K11" s="1134">
        <v>2060000</v>
      </c>
    </row>
    <row r="12" spans="1:12" s="117" customFormat="1" ht="49.7" customHeight="1">
      <c r="A12" s="417" t="s">
        <v>363</v>
      </c>
      <c r="B12" s="1146">
        <v>145</v>
      </c>
      <c r="C12" s="1146">
        <v>1068750</v>
      </c>
      <c r="D12" s="1146">
        <v>126</v>
      </c>
      <c r="E12" s="1146">
        <v>3961340</v>
      </c>
      <c r="F12" s="1146">
        <v>119</v>
      </c>
      <c r="G12" s="1146">
        <v>2369000</v>
      </c>
      <c r="H12" s="1146">
        <v>310</v>
      </c>
      <c r="I12" s="1146">
        <v>1486000</v>
      </c>
      <c r="J12" s="1151">
        <v>311</v>
      </c>
      <c r="K12" s="1134">
        <v>1268676</v>
      </c>
      <c r="L12" s="131"/>
    </row>
    <row r="13" spans="1:12" s="117" customFormat="1" ht="49.7" customHeight="1">
      <c r="A13" s="417" t="s">
        <v>364</v>
      </c>
      <c r="B13" s="1146">
        <v>1565</v>
      </c>
      <c r="C13" s="1146">
        <v>30308393</v>
      </c>
      <c r="D13" s="1146">
        <v>2211</v>
      </c>
      <c r="E13" s="1146">
        <v>12893527</v>
      </c>
      <c r="F13" s="1146">
        <v>2566</v>
      </c>
      <c r="G13" s="1146">
        <v>20891131</v>
      </c>
      <c r="H13" s="1146">
        <v>3501</v>
      </c>
      <c r="I13" s="1146">
        <v>32689000</v>
      </c>
      <c r="J13" s="1151">
        <f>680+5743</f>
        <v>6423</v>
      </c>
      <c r="K13" s="1134">
        <f>1690000+18244291</f>
        <v>19934291</v>
      </c>
      <c r="L13" s="131"/>
    </row>
    <row r="14" spans="1:12" s="117" customFormat="1" ht="49.7" customHeight="1">
      <c r="A14" s="423" t="s">
        <v>365</v>
      </c>
      <c r="B14" s="1146">
        <v>0</v>
      </c>
      <c r="C14" s="1146">
        <v>0</v>
      </c>
      <c r="D14" s="1146">
        <v>0</v>
      </c>
      <c r="E14" s="1146">
        <v>0</v>
      </c>
      <c r="F14" s="1146">
        <v>0</v>
      </c>
      <c r="G14" s="1146">
        <v>0</v>
      </c>
      <c r="H14" s="1146">
        <v>0</v>
      </c>
      <c r="I14" s="1146">
        <v>0</v>
      </c>
      <c r="J14" s="1151">
        <v>0</v>
      </c>
      <c r="K14" s="1153">
        <v>0</v>
      </c>
      <c r="L14" s="131"/>
    </row>
    <row r="15" spans="1:12" s="118" customFormat="1" ht="49.7" customHeight="1">
      <c r="A15" s="423" t="s">
        <v>304</v>
      </c>
      <c r="B15" s="1146">
        <v>0</v>
      </c>
      <c r="C15" s="1146">
        <v>0</v>
      </c>
      <c r="D15" s="1146">
        <v>0</v>
      </c>
      <c r="E15" s="1146">
        <v>0</v>
      </c>
      <c r="F15" s="1146">
        <v>0</v>
      </c>
      <c r="G15" s="1146">
        <v>0</v>
      </c>
      <c r="H15" s="1146">
        <v>0</v>
      </c>
      <c r="I15" s="1146">
        <v>0</v>
      </c>
      <c r="J15" s="1151">
        <v>0</v>
      </c>
      <c r="K15" s="1153">
        <v>0</v>
      </c>
      <c r="L15" s="130"/>
    </row>
    <row r="16" spans="1:12" s="194" customFormat="1" ht="49.7" customHeight="1">
      <c r="A16" s="423" t="s">
        <v>137</v>
      </c>
      <c r="B16" s="1133">
        <v>10056</v>
      </c>
      <c r="C16" s="1133">
        <v>11392238</v>
      </c>
      <c r="D16" s="1133">
        <v>6509</v>
      </c>
      <c r="E16" s="1133">
        <v>13464065</v>
      </c>
      <c r="F16" s="1133">
        <v>6546</v>
      </c>
      <c r="G16" s="1133">
        <v>13535912</v>
      </c>
      <c r="H16" s="1133">
        <v>478</v>
      </c>
      <c r="I16" s="1133">
        <v>7087000</v>
      </c>
      <c r="J16" s="1151">
        <v>242</v>
      </c>
      <c r="K16" s="1134">
        <v>5101600</v>
      </c>
    </row>
    <row r="17" spans="1:11" s="194" customFormat="1" ht="49.7" customHeight="1">
      <c r="A17" s="423" t="s">
        <v>277</v>
      </c>
      <c r="B17" s="1133">
        <v>0</v>
      </c>
      <c r="C17" s="1133">
        <v>0</v>
      </c>
      <c r="D17" s="1133">
        <v>0</v>
      </c>
      <c r="E17" s="1133">
        <v>0</v>
      </c>
      <c r="F17" s="1133">
        <v>0</v>
      </c>
      <c r="G17" s="1133">
        <v>0</v>
      </c>
      <c r="H17" s="1133">
        <v>0</v>
      </c>
      <c r="I17" s="1133">
        <v>0</v>
      </c>
      <c r="J17" s="1151">
        <v>0</v>
      </c>
      <c r="K17" s="1153">
        <v>0</v>
      </c>
    </row>
    <row r="18" spans="1:11" s="194" customFormat="1" ht="49.7" customHeight="1" thickBot="1">
      <c r="A18" s="424" t="s">
        <v>366</v>
      </c>
      <c r="B18" s="1152">
        <v>580</v>
      </c>
      <c r="C18" s="1152">
        <v>7167834</v>
      </c>
      <c r="D18" s="1152">
        <v>0</v>
      </c>
      <c r="E18" s="1152">
        <v>0</v>
      </c>
      <c r="F18" s="1152">
        <v>0</v>
      </c>
      <c r="G18" s="1152">
        <v>0</v>
      </c>
      <c r="H18" s="1152">
        <v>8154</v>
      </c>
      <c r="I18" s="1152">
        <v>13324000</v>
      </c>
      <c r="J18" s="1136">
        <v>11637</v>
      </c>
      <c r="K18" s="1132">
        <v>9899200</v>
      </c>
    </row>
    <row r="19" spans="1:11" s="194" customFormat="1" ht="11.25">
      <c r="A19" s="302"/>
      <c r="K19" s="193" t="s">
        <v>97</v>
      </c>
    </row>
    <row r="20" spans="1:11" s="194" customFormat="1" ht="11.25"/>
    <row r="21" spans="1:11" s="194" customFormat="1" ht="11.25"/>
    <row r="22" spans="1:11" s="194" customFormat="1" ht="11.25"/>
    <row r="23" spans="1:11" s="194" customFormat="1" ht="11.25"/>
    <row r="24" spans="1:11" s="194" customFormat="1" ht="11.25"/>
    <row r="25" spans="1:11" s="194" customFormat="1" ht="11.25"/>
    <row r="26" spans="1:11" s="195" customFormat="1" ht="11.25"/>
    <row r="27" spans="1:11" s="195" customFormat="1" ht="11.25"/>
    <row r="28" spans="1:11" s="195" customFormat="1" ht="11.25"/>
    <row r="29" spans="1:11" s="195" customFormat="1" ht="11.25"/>
    <row r="30" spans="1:11" s="195" customFormat="1" ht="11.25"/>
    <row r="31" spans="1:11" s="195" customFormat="1" ht="11.25"/>
    <row r="32" spans="1:11" s="195" customFormat="1" ht="11.25"/>
  </sheetData>
  <mergeCells count="8">
    <mergeCell ref="D2:E2"/>
    <mergeCell ref="A4:K4"/>
    <mergeCell ref="A7:A8"/>
    <mergeCell ref="J7:K7"/>
    <mergeCell ref="H7:I7"/>
    <mergeCell ref="F7:G7"/>
    <mergeCell ref="D7:E7"/>
    <mergeCell ref="B7:C7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7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</sheetPr>
  <dimension ref="A1:T41"/>
  <sheetViews>
    <sheetView view="pageBreakPreview" zoomScaleNormal="100" zoomScaleSheetLayoutView="100" workbookViewId="0">
      <selection activeCell="D11" sqref="D11"/>
    </sheetView>
  </sheetViews>
  <sheetFormatPr defaultRowHeight="13.5"/>
  <cols>
    <col min="1" max="1" width="11.25" style="196" customWidth="1"/>
    <col min="2" max="2" width="11.375" style="196" customWidth="1"/>
    <col min="3" max="3" width="11.875" style="196" customWidth="1"/>
    <col min="4" max="7" width="11.375" style="196" customWidth="1"/>
    <col min="8" max="8" width="11.25" style="196" customWidth="1"/>
    <col min="9" max="9" width="8.625" style="196" customWidth="1"/>
    <col min="10" max="10" width="10.375" style="196" customWidth="1"/>
    <col min="11" max="11" width="8.625" style="196" customWidth="1"/>
    <col min="12" max="12" width="9.625" style="196" customWidth="1"/>
    <col min="13" max="14" width="6.625" style="196" customWidth="1"/>
    <col min="15" max="15" width="8.625" style="196" customWidth="1"/>
    <col min="16" max="16" width="9.625" style="196" customWidth="1"/>
    <col min="17" max="17" width="10" style="196" customWidth="1"/>
    <col min="18" max="18" width="9" style="196"/>
    <col min="19" max="19" width="15.125" style="196" bestFit="1" customWidth="1"/>
    <col min="20" max="20" width="13" style="196" bestFit="1" customWidth="1"/>
    <col min="21" max="16384" width="9" style="196"/>
  </cols>
  <sheetData>
    <row r="1" spans="1:20" s="120" customFormat="1" ht="11.25" customHeight="1">
      <c r="A1" s="17"/>
      <c r="B1" s="17"/>
      <c r="C1" s="17"/>
      <c r="D1" s="17"/>
      <c r="E1" s="17"/>
      <c r="H1" s="17"/>
    </row>
    <row r="2" spans="1:20" s="120" customFormat="1" ht="14.25" customHeight="1">
      <c r="B2" s="163"/>
      <c r="C2" s="17"/>
      <c r="E2" s="919" t="s">
        <v>848</v>
      </c>
      <c r="F2" s="919"/>
      <c r="G2" s="919"/>
      <c r="H2" s="163" t="s">
        <v>849</v>
      </c>
    </row>
    <row r="3" spans="1:20" s="120" customFormat="1" ht="14.25" customHeight="1">
      <c r="A3" s="150"/>
      <c r="B3" s="163"/>
      <c r="C3" s="17"/>
      <c r="D3" s="116"/>
      <c r="E3" s="116"/>
      <c r="F3" s="116"/>
      <c r="H3" s="150"/>
      <c r="J3" s="149"/>
    </row>
    <row r="4" spans="1:20" s="120" customFormat="1" ht="45" customHeight="1">
      <c r="A4" s="911" t="s">
        <v>546</v>
      </c>
      <c r="B4" s="911"/>
      <c r="C4" s="911"/>
      <c r="D4" s="911"/>
      <c r="E4" s="911"/>
      <c r="F4" s="911"/>
      <c r="G4" s="911"/>
      <c r="H4" s="911" t="s">
        <v>547</v>
      </c>
      <c r="I4" s="911"/>
      <c r="J4" s="911"/>
      <c r="K4" s="911"/>
      <c r="L4" s="911"/>
      <c r="M4" s="911"/>
      <c r="N4" s="911"/>
      <c r="O4" s="911"/>
      <c r="P4" s="911"/>
      <c r="Q4" s="48"/>
    </row>
    <row r="5" spans="1:20" s="120" customFormat="1" ht="14.25" customHeight="1">
      <c r="A5" s="286"/>
      <c r="B5" s="75"/>
      <c r="C5" s="75"/>
      <c r="D5" s="75"/>
      <c r="E5" s="75"/>
      <c r="F5" s="75"/>
      <c r="G5" s="75"/>
      <c r="H5" s="286"/>
      <c r="I5" s="75"/>
      <c r="J5" s="75"/>
    </row>
    <row r="6" spans="1:20" s="117" customFormat="1" ht="14.25" customHeight="1" thickBot="1">
      <c r="A6" s="247" t="s">
        <v>611</v>
      </c>
      <c r="G6" s="346" t="s">
        <v>612</v>
      </c>
      <c r="H6" s="247" t="s">
        <v>611</v>
      </c>
      <c r="O6" s="345"/>
      <c r="P6" s="346" t="s">
        <v>613</v>
      </c>
    </row>
    <row r="7" spans="1:20" s="114" customFormat="1" ht="30" customHeight="1">
      <c r="A7" s="1117" t="s">
        <v>193</v>
      </c>
      <c r="B7" s="1123" t="s">
        <v>321</v>
      </c>
      <c r="C7" s="1122"/>
      <c r="D7" s="1121" t="s">
        <v>226</v>
      </c>
      <c r="E7" s="1122"/>
      <c r="F7" s="1121" t="s">
        <v>670</v>
      </c>
      <c r="G7" s="1116"/>
      <c r="H7" s="1117" t="s">
        <v>193</v>
      </c>
      <c r="I7" s="1106" t="s">
        <v>233</v>
      </c>
      <c r="J7" s="1122"/>
      <c r="K7" s="1121" t="s">
        <v>234</v>
      </c>
      <c r="L7" s="1122"/>
      <c r="M7" s="1121" t="s">
        <v>235</v>
      </c>
      <c r="N7" s="1116"/>
      <c r="O7" s="1121" t="s">
        <v>368</v>
      </c>
      <c r="P7" s="1116"/>
    </row>
    <row r="8" spans="1:20" s="201" customFormat="1" ht="30" customHeight="1">
      <c r="A8" s="1118"/>
      <c r="B8" s="189" t="s">
        <v>369</v>
      </c>
      <c r="C8" s="190" t="s">
        <v>94</v>
      </c>
      <c r="D8" s="190" t="s">
        <v>369</v>
      </c>
      <c r="E8" s="190" t="s">
        <v>94</v>
      </c>
      <c r="F8" s="190" t="s">
        <v>369</v>
      </c>
      <c r="G8" s="191" t="s">
        <v>94</v>
      </c>
      <c r="H8" s="1118"/>
      <c r="I8" s="192" t="s">
        <v>93</v>
      </c>
      <c r="J8" s="190" t="s">
        <v>94</v>
      </c>
      <c r="K8" s="190" t="s">
        <v>369</v>
      </c>
      <c r="L8" s="191" t="s">
        <v>94</v>
      </c>
      <c r="M8" s="190" t="s">
        <v>369</v>
      </c>
      <c r="N8" s="191" t="s">
        <v>94</v>
      </c>
      <c r="O8" s="190" t="s">
        <v>369</v>
      </c>
      <c r="P8" s="191" t="s">
        <v>94</v>
      </c>
    </row>
    <row r="9" spans="1:20" s="114" customFormat="1" ht="30.6" customHeight="1">
      <c r="A9" s="343" t="s">
        <v>644</v>
      </c>
      <c r="B9" s="340">
        <v>15566</v>
      </c>
      <c r="C9" s="340">
        <v>50140178</v>
      </c>
      <c r="D9" s="340">
        <v>12977</v>
      </c>
      <c r="E9" s="340">
        <v>23482252</v>
      </c>
      <c r="F9" s="340">
        <v>599</v>
      </c>
      <c r="G9" s="340">
        <v>10619367</v>
      </c>
      <c r="H9" s="343" t="s">
        <v>644</v>
      </c>
      <c r="I9" s="340">
        <v>1930</v>
      </c>
      <c r="J9" s="354">
        <v>15393817</v>
      </c>
      <c r="K9" s="354">
        <v>35</v>
      </c>
      <c r="L9" s="354">
        <v>159333</v>
      </c>
      <c r="M9" s="354">
        <v>0</v>
      </c>
      <c r="N9" s="354">
        <v>0</v>
      </c>
      <c r="O9" s="340">
        <v>25</v>
      </c>
      <c r="P9" s="340">
        <v>485408</v>
      </c>
    </row>
    <row r="10" spans="1:20" s="114" customFormat="1" ht="30.6" customHeight="1">
      <c r="A10" s="343" t="s">
        <v>642</v>
      </c>
      <c r="B10" s="340">
        <v>12616.968579999999</v>
      </c>
      <c r="C10" s="340">
        <v>57085812.116000004</v>
      </c>
      <c r="D10" s="340">
        <v>9051.8572000000004</v>
      </c>
      <c r="E10" s="340">
        <v>17497318.405999999</v>
      </c>
      <c r="F10" s="340">
        <v>418.07753000000002</v>
      </c>
      <c r="G10" s="340">
        <v>10243607.4</v>
      </c>
      <c r="H10" s="343" t="s">
        <v>642</v>
      </c>
      <c r="I10" s="340">
        <v>3104.1638499999999</v>
      </c>
      <c r="J10" s="354">
        <v>28894016.110000003</v>
      </c>
      <c r="K10" s="354">
        <v>30.981999999999999</v>
      </c>
      <c r="L10" s="354">
        <v>181958.2</v>
      </c>
      <c r="M10" s="354">
        <v>0</v>
      </c>
      <c r="N10" s="354">
        <v>0</v>
      </c>
      <c r="O10" s="340">
        <v>11.888000000000002</v>
      </c>
      <c r="P10" s="340">
        <v>268912</v>
      </c>
    </row>
    <row r="11" spans="1:20" s="114" customFormat="1" ht="30.6" customHeight="1">
      <c r="A11" s="343" t="s">
        <v>641</v>
      </c>
      <c r="B11" s="340">
        <v>15930.517639999996</v>
      </c>
      <c r="C11" s="340">
        <v>51233948.242000006</v>
      </c>
      <c r="D11" s="340">
        <v>13127.626049999997</v>
      </c>
      <c r="E11" s="340">
        <v>23013191.287999999</v>
      </c>
      <c r="F11" s="340">
        <v>576.26838999999995</v>
      </c>
      <c r="G11" s="340">
        <v>12908549.134000001</v>
      </c>
      <c r="H11" s="343" t="s">
        <v>641</v>
      </c>
      <c r="I11" s="340">
        <v>2161.7742000000003</v>
      </c>
      <c r="J11" s="340">
        <v>14536158.32</v>
      </c>
      <c r="K11" s="340">
        <v>31.933499999999999</v>
      </c>
      <c r="L11" s="340">
        <v>194112.5</v>
      </c>
      <c r="M11" s="354">
        <v>0</v>
      </c>
      <c r="N11" s="354">
        <v>0</v>
      </c>
      <c r="O11" s="340">
        <v>32.915500000000009</v>
      </c>
      <c r="P11" s="340">
        <v>581937</v>
      </c>
      <c r="Q11" s="598"/>
    </row>
    <row r="12" spans="1:20" s="114" customFormat="1" ht="30.6" customHeight="1">
      <c r="A12" s="343" t="s">
        <v>850</v>
      </c>
      <c r="B12" s="340">
        <v>13664</v>
      </c>
      <c r="C12" s="340">
        <v>57610052</v>
      </c>
      <c r="D12" s="340">
        <v>11260</v>
      </c>
      <c r="E12" s="340">
        <v>25877200</v>
      </c>
      <c r="F12" s="340">
        <v>494</v>
      </c>
      <c r="G12" s="340">
        <v>14515028</v>
      </c>
      <c r="H12" s="343" t="s">
        <v>851</v>
      </c>
      <c r="I12" s="340">
        <v>1855</v>
      </c>
      <c r="J12" s="340">
        <v>16345194</v>
      </c>
      <c r="K12" s="340">
        <v>27</v>
      </c>
      <c r="L12" s="340">
        <v>218270</v>
      </c>
      <c r="M12" s="354">
        <v>0</v>
      </c>
      <c r="N12" s="354">
        <v>0</v>
      </c>
      <c r="O12" s="340">
        <v>28</v>
      </c>
      <c r="P12" s="340">
        <v>654360</v>
      </c>
      <c r="Q12" s="127"/>
    </row>
    <row r="13" spans="1:20" s="115" customFormat="1" ht="30.6" customHeight="1">
      <c r="A13" s="344" t="s">
        <v>852</v>
      </c>
      <c r="B13" s="596">
        <f>IF(SUM(B15:B26)=SUM(D13,F13,I13,K13,M13,O13),SUM(B15:B26),"err")</f>
        <v>16708</v>
      </c>
      <c r="C13" s="596">
        <f>IF(SUM(C15:C26)=SUM(E13,G13,J13,L13,N13,P13),SUM(C15:C26),"err")</f>
        <v>43354255</v>
      </c>
      <c r="D13" s="839">
        <f>SUM(D15:D26)</f>
        <v>15867</v>
      </c>
      <c r="E13" s="839">
        <f>SUM(E15:E26)</f>
        <v>30017810</v>
      </c>
      <c r="F13" s="839">
        <f>SUM(F15:F26)</f>
        <v>511</v>
      </c>
      <c r="G13" s="839">
        <f>SUM(G15:G26)</f>
        <v>9092069</v>
      </c>
      <c r="H13" s="344" t="s">
        <v>756</v>
      </c>
      <c r="I13" s="839">
        <f>SUM(I15:I26)</f>
        <v>278</v>
      </c>
      <c r="J13" s="839">
        <f>SUM(J15:J26)</f>
        <v>3399674</v>
      </c>
      <c r="K13" s="839">
        <f>SUM(K15:K26)</f>
        <v>27</v>
      </c>
      <c r="L13" s="839">
        <f>SUM(L15:L26)</f>
        <v>214163</v>
      </c>
      <c r="M13" s="840">
        <v>0</v>
      </c>
      <c r="N13" s="841">
        <v>0</v>
      </c>
      <c r="O13" s="839">
        <f>SUM(O15:O26)</f>
        <v>25</v>
      </c>
      <c r="P13" s="839">
        <f>SUM(P15:P26)</f>
        <v>630539</v>
      </c>
      <c r="Q13" s="128"/>
      <c r="S13" s="475"/>
    </row>
    <row r="14" spans="1:20" s="114" customFormat="1" ht="30" customHeight="1">
      <c r="A14" s="479"/>
      <c r="B14" s="340"/>
      <c r="C14" s="340"/>
      <c r="D14" s="340"/>
      <c r="E14" s="340"/>
      <c r="F14" s="340"/>
      <c r="G14" s="340"/>
      <c r="H14" s="479"/>
      <c r="I14" s="340"/>
      <c r="J14" s="340"/>
      <c r="K14" s="354"/>
      <c r="L14" s="354"/>
      <c r="M14" s="354"/>
      <c r="N14" s="354"/>
      <c r="O14" s="340"/>
      <c r="P14" s="340"/>
    </row>
    <row r="15" spans="1:20" s="114" customFormat="1" ht="27" customHeight="1">
      <c r="A15" s="480" t="s">
        <v>242</v>
      </c>
      <c r="B15" s="837">
        <f>SUM(D15,F15,I15,K15,O15)</f>
        <v>685</v>
      </c>
      <c r="C15" s="838">
        <f>SUM(E15,G15,J15,L15,P15)</f>
        <v>3466562</v>
      </c>
      <c r="D15" s="1155">
        <v>567</v>
      </c>
      <c r="E15" s="1155">
        <v>1435600</v>
      </c>
      <c r="F15" s="1155">
        <v>63</v>
      </c>
      <c r="G15" s="1155">
        <v>1321194</v>
      </c>
      <c r="H15" s="1135" t="s">
        <v>558</v>
      </c>
      <c r="I15" s="1154">
        <v>44</v>
      </c>
      <c r="J15" s="1154">
        <v>545764</v>
      </c>
      <c r="K15" s="1154">
        <v>1</v>
      </c>
      <c r="L15" s="1154">
        <v>15205</v>
      </c>
      <c r="M15" s="1154">
        <v>0</v>
      </c>
      <c r="N15" s="1154">
        <v>0</v>
      </c>
      <c r="O15" s="1154">
        <v>10</v>
      </c>
      <c r="P15" s="1154">
        <v>148799</v>
      </c>
      <c r="Q15" s="129"/>
      <c r="R15" s="473"/>
      <c r="S15" s="473"/>
      <c r="T15" s="474"/>
    </row>
    <row r="16" spans="1:20" s="114" customFormat="1" ht="27" customHeight="1">
      <c r="A16" s="480" t="s">
        <v>243</v>
      </c>
      <c r="B16" s="837">
        <f>SUM(D16,F16,I16,K16,M16,O16)</f>
        <v>499</v>
      </c>
      <c r="C16" s="838">
        <f>SUM(E16,G16,J16,L16,P16)</f>
        <v>2881088</v>
      </c>
      <c r="D16" s="1155">
        <v>389</v>
      </c>
      <c r="E16" s="1155">
        <v>789623</v>
      </c>
      <c r="F16" s="1155">
        <v>69</v>
      </c>
      <c r="G16" s="1155">
        <v>1521018</v>
      </c>
      <c r="H16" s="1135" t="s">
        <v>559</v>
      </c>
      <c r="I16" s="1154">
        <v>35</v>
      </c>
      <c r="J16" s="1154">
        <v>452353</v>
      </c>
      <c r="K16" s="1154">
        <v>3</v>
      </c>
      <c r="L16" s="1154">
        <v>20317</v>
      </c>
      <c r="M16" s="1154">
        <v>0</v>
      </c>
      <c r="N16" s="1154">
        <v>0</v>
      </c>
      <c r="O16" s="1154">
        <v>3</v>
      </c>
      <c r="P16" s="1154">
        <v>97777</v>
      </c>
      <c r="Q16" s="129"/>
      <c r="R16" s="473"/>
      <c r="S16" s="473"/>
      <c r="T16" s="473"/>
    </row>
    <row r="17" spans="1:20" s="114" customFormat="1" ht="27" customHeight="1">
      <c r="A17" s="480" t="s">
        <v>244</v>
      </c>
      <c r="B17" s="837">
        <f>SUM(D17,F17,I17,K17,M17,O17)</f>
        <v>1020</v>
      </c>
      <c r="C17" s="838">
        <f>SUM(E17,G17,J17,L17,P17)</f>
        <v>2840087</v>
      </c>
      <c r="D17" s="1155">
        <v>931</v>
      </c>
      <c r="E17" s="1155">
        <v>1382699</v>
      </c>
      <c r="F17" s="1155">
        <v>72</v>
      </c>
      <c r="G17" s="1155">
        <v>1207437</v>
      </c>
      <c r="H17" s="1135" t="s">
        <v>560</v>
      </c>
      <c r="I17" s="1154">
        <v>11</v>
      </c>
      <c r="J17" s="1154">
        <v>155662</v>
      </c>
      <c r="K17" s="1154">
        <v>4</v>
      </c>
      <c r="L17" s="1154">
        <v>31596</v>
      </c>
      <c r="M17" s="1154">
        <v>0</v>
      </c>
      <c r="N17" s="1154">
        <v>0</v>
      </c>
      <c r="O17" s="1154">
        <v>2</v>
      </c>
      <c r="P17" s="1154">
        <v>62693</v>
      </c>
      <c r="Q17" s="129"/>
      <c r="R17" s="473"/>
      <c r="S17" s="473"/>
      <c r="T17" s="473"/>
    </row>
    <row r="18" spans="1:20" s="114" customFormat="1" ht="27" customHeight="1">
      <c r="A18" s="480" t="s">
        <v>245</v>
      </c>
      <c r="B18" s="837">
        <f>SUM(D18,F18,I18,K18,M18,O18,)</f>
        <v>744</v>
      </c>
      <c r="C18" s="838">
        <f>SUM(E18,G18,J18,L18)</f>
        <v>2357833</v>
      </c>
      <c r="D18" s="1155">
        <v>693</v>
      </c>
      <c r="E18" s="1155">
        <v>1492662</v>
      </c>
      <c r="F18" s="1155">
        <v>43</v>
      </c>
      <c r="G18" s="1155">
        <v>773340</v>
      </c>
      <c r="H18" s="1135" t="s">
        <v>561</v>
      </c>
      <c r="I18" s="1154">
        <v>5</v>
      </c>
      <c r="J18" s="1154">
        <v>67738</v>
      </c>
      <c r="K18" s="1154">
        <v>3</v>
      </c>
      <c r="L18" s="1154">
        <v>24093</v>
      </c>
      <c r="M18" s="1154">
        <v>0</v>
      </c>
      <c r="N18" s="1154">
        <v>0</v>
      </c>
      <c r="O18" s="1154">
        <v>0</v>
      </c>
      <c r="P18" s="1154">
        <v>0</v>
      </c>
      <c r="Q18" s="129"/>
      <c r="R18" s="473"/>
      <c r="S18" s="473"/>
      <c r="T18" s="473"/>
    </row>
    <row r="19" spans="1:20" s="114" customFormat="1" ht="27" customHeight="1">
      <c r="A19" s="480" t="s">
        <v>246</v>
      </c>
      <c r="B19" s="837">
        <f>SUM(D19,F19,I19,K19,M19,O19)</f>
        <v>701</v>
      </c>
      <c r="C19" s="838">
        <f>SUM(E19,G19,J19,L19,P19)</f>
        <v>2408162</v>
      </c>
      <c r="D19" s="1155">
        <v>651</v>
      </c>
      <c r="E19" s="1155">
        <v>1526039</v>
      </c>
      <c r="F19" s="1155">
        <v>34</v>
      </c>
      <c r="G19" s="1155">
        <v>620996</v>
      </c>
      <c r="H19" s="1135" t="s">
        <v>562</v>
      </c>
      <c r="I19" s="1154">
        <v>10</v>
      </c>
      <c r="J19" s="1154">
        <v>148201</v>
      </c>
      <c r="K19" s="1154">
        <v>3</v>
      </c>
      <c r="L19" s="1154">
        <v>24197</v>
      </c>
      <c r="M19" s="1154">
        <v>0</v>
      </c>
      <c r="N19" s="1154">
        <v>0</v>
      </c>
      <c r="O19" s="1154">
        <v>3</v>
      </c>
      <c r="P19" s="1154">
        <v>88729</v>
      </c>
      <c r="Q19" s="129"/>
      <c r="R19" s="473"/>
      <c r="S19" s="473"/>
      <c r="T19" s="473"/>
    </row>
    <row r="20" spans="1:20" s="114" customFormat="1" ht="27" customHeight="1">
      <c r="A20" s="480" t="s">
        <v>247</v>
      </c>
      <c r="B20" s="837">
        <f>SUM(D20,F20,I20,K20,M20,O20)</f>
        <v>1055</v>
      </c>
      <c r="C20" s="838">
        <f>SUM(E20,G20,J20,L20,N20,P20)</f>
        <v>2182413</v>
      </c>
      <c r="D20" s="1155">
        <v>1006</v>
      </c>
      <c r="E20" s="1155">
        <v>1683740</v>
      </c>
      <c r="F20" s="1155">
        <v>26</v>
      </c>
      <c r="G20" s="1155">
        <v>225254</v>
      </c>
      <c r="H20" s="1135" t="s">
        <v>563</v>
      </c>
      <c r="I20" s="1154">
        <v>19</v>
      </c>
      <c r="J20" s="1154">
        <v>202088</v>
      </c>
      <c r="K20" s="1154">
        <v>2</v>
      </c>
      <c r="L20" s="1154">
        <v>17890</v>
      </c>
      <c r="M20" s="1154">
        <v>0</v>
      </c>
      <c r="N20" s="1154">
        <v>0</v>
      </c>
      <c r="O20" s="1154">
        <v>2</v>
      </c>
      <c r="P20" s="1154">
        <v>53441</v>
      </c>
      <c r="Q20" s="129"/>
      <c r="R20" s="473"/>
      <c r="S20" s="473"/>
      <c r="T20" s="473"/>
    </row>
    <row r="21" spans="1:20" s="114" customFormat="1" ht="27" customHeight="1">
      <c r="A21" s="480" t="s">
        <v>248</v>
      </c>
      <c r="B21" s="837">
        <f>SUM(D21,F21,I21,K21,M21,O21)</f>
        <v>842</v>
      </c>
      <c r="C21" s="838">
        <f>SUM(E21,G21,J21,L21,N21,P21)</f>
        <v>1402462</v>
      </c>
      <c r="D21" s="1155">
        <v>808</v>
      </c>
      <c r="E21" s="1155">
        <v>978647</v>
      </c>
      <c r="F21" s="1155">
        <v>8</v>
      </c>
      <c r="G21" s="1155">
        <v>89688</v>
      </c>
      <c r="H21" s="1135" t="s">
        <v>564</v>
      </c>
      <c r="I21" s="1154">
        <v>20</v>
      </c>
      <c r="J21" s="1154">
        <v>208051</v>
      </c>
      <c r="K21" s="1154">
        <v>2</v>
      </c>
      <c r="L21" s="1154">
        <v>19876</v>
      </c>
      <c r="M21" s="1154">
        <v>0</v>
      </c>
      <c r="N21" s="1154">
        <v>0</v>
      </c>
      <c r="O21" s="1154">
        <v>4</v>
      </c>
      <c r="P21" s="1154">
        <v>106200</v>
      </c>
      <c r="Q21" s="129"/>
      <c r="R21" s="473"/>
      <c r="S21" s="473"/>
      <c r="T21" s="473"/>
    </row>
    <row r="22" spans="1:20" s="114" customFormat="1" ht="27" customHeight="1">
      <c r="A22" s="480" t="s">
        <v>249</v>
      </c>
      <c r="B22" s="837">
        <f>SUM(D22,F22,I22,K22,M22,O22)</f>
        <v>1018</v>
      </c>
      <c r="C22" s="838">
        <f>SUM(E22,G22,J22,L22,N22,P22)</f>
        <v>1431891</v>
      </c>
      <c r="D22" s="1155">
        <v>994</v>
      </c>
      <c r="E22" s="1155">
        <v>1199726</v>
      </c>
      <c r="F22" s="1155">
        <v>0</v>
      </c>
      <c r="G22" s="1155">
        <v>3899</v>
      </c>
      <c r="H22" s="1135" t="s">
        <v>565</v>
      </c>
      <c r="I22" s="1154">
        <v>22</v>
      </c>
      <c r="J22" s="1154">
        <v>214770</v>
      </c>
      <c r="K22" s="1154">
        <v>2</v>
      </c>
      <c r="L22" s="1154">
        <v>13496</v>
      </c>
      <c r="M22" s="1154">
        <v>0</v>
      </c>
      <c r="N22" s="1154">
        <v>0</v>
      </c>
      <c r="O22" s="1154">
        <v>0</v>
      </c>
      <c r="P22" s="1154">
        <v>0</v>
      </c>
      <c r="Q22" s="129"/>
      <c r="R22" s="473"/>
      <c r="S22" s="473"/>
      <c r="T22" s="473"/>
    </row>
    <row r="23" spans="1:20" s="114" customFormat="1" ht="27" customHeight="1">
      <c r="A23" s="480" t="s">
        <v>250</v>
      </c>
      <c r="B23" s="837">
        <f>SUM(D23,F23,I23,K23,M23,O23)</f>
        <v>3131</v>
      </c>
      <c r="C23" s="838">
        <f>SUM(E23,G23,J23,L23,N23,P23)</f>
        <v>5621515</v>
      </c>
      <c r="D23" s="1155">
        <v>3101</v>
      </c>
      <c r="E23" s="1155">
        <v>5305139</v>
      </c>
      <c r="F23" s="1155">
        <v>11</v>
      </c>
      <c r="G23" s="1155">
        <v>85529</v>
      </c>
      <c r="H23" s="1135" t="s">
        <v>566</v>
      </c>
      <c r="I23" s="1154">
        <v>17</v>
      </c>
      <c r="J23" s="1154">
        <v>221539</v>
      </c>
      <c r="K23" s="1154">
        <v>2</v>
      </c>
      <c r="L23" s="1154">
        <v>9308</v>
      </c>
      <c r="M23" s="1154">
        <v>0</v>
      </c>
      <c r="N23" s="1154">
        <v>0</v>
      </c>
      <c r="O23" s="1154">
        <v>0</v>
      </c>
      <c r="P23" s="1154">
        <v>0</v>
      </c>
      <c r="Q23" s="129"/>
      <c r="R23" s="473"/>
      <c r="S23" s="473"/>
      <c r="T23" s="473"/>
    </row>
    <row r="24" spans="1:20" s="114" customFormat="1" ht="27" customHeight="1">
      <c r="A24" s="480" t="s">
        <v>251</v>
      </c>
      <c r="B24" s="837">
        <f>SUM(D24,F24,I24,K24,M24,O24)</f>
        <v>4693</v>
      </c>
      <c r="C24" s="838">
        <f>SUM(E24,G24,J24,L24,N24,P24)</f>
        <v>8237752</v>
      </c>
      <c r="D24" s="1155">
        <v>4619</v>
      </c>
      <c r="E24" s="1155">
        <v>7489668</v>
      </c>
      <c r="F24" s="1155">
        <v>30</v>
      </c>
      <c r="G24" s="1155">
        <v>254199</v>
      </c>
      <c r="H24" s="1135" t="s">
        <v>567</v>
      </c>
      <c r="I24" s="1154">
        <v>42</v>
      </c>
      <c r="J24" s="1154">
        <v>482867</v>
      </c>
      <c r="K24" s="1154">
        <v>2</v>
      </c>
      <c r="L24" s="1154">
        <v>11018</v>
      </c>
      <c r="M24" s="1154">
        <v>0</v>
      </c>
      <c r="N24" s="1154">
        <v>0</v>
      </c>
      <c r="O24" s="1154">
        <v>0</v>
      </c>
      <c r="P24" s="1154">
        <v>0</v>
      </c>
      <c r="Q24" s="129"/>
      <c r="R24" s="473"/>
      <c r="S24" s="473"/>
      <c r="T24" s="473"/>
    </row>
    <row r="25" spans="1:20" s="114" customFormat="1" ht="27" customHeight="1">
      <c r="A25" s="480" t="s">
        <v>252</v>
      </c>
      <c r="B25" s="837">
        <f>SUM(D25,F25,I25,K25,M25,O25)</f>
        <v>1307</v>
      </c>
      <c r="C25" s="838">
        <f>SUM(E25,G25,J25,L25,N25,P25)</f>
        <v>5114682</v>
      </c>
      <c r="D25" s="1155">
        <v>1231</v>
      </c>
      <c r="E25" s="1155">
        <v>3575082</v>
      </c>
      <c r="F25" s="1155">
        <v>60</v>
      </c>
      <c r="G25" s="1155">
        <v>1269015</v>
      </c>
      <c r="H25" s="1135" t="s">
        <v>568</v>
      </c>
      <c r="I25" s="1154">
        <v>13</v>
      </c>
      <c r="J25" s="1154">
        <v>187411</v>
      </c>
      <c r="K25" s="1154">
        <v>2</v>
      </c>
      <c r="L25" s="1154">
        <v>10274</v>
      </c>
      <c r="M25" s="1154">
        <v>0</v>
      </c>
      <c r="N25" s="1154">
        <v>0</v>
      </c>
      <c r="O25" s="1154">
        <v>1</v>
      </c>
      <c r="P25" s="1154">
        <v>72900</v>
      </c>
      <c r="Q25" s="129"/>
      <c r="R25" s="473"/>
      <c r="S25" s="473"/>
      <c r="T25" s="473"/>
    </row>
    <row r="26" spans="1:20" s="114" customFormat="1" ht="27" customHeight="1" thickBot="1">
      <c r="A26" s="481" t="s">
        <v>253</v>
      </c>
      <c r="B26" s="692">
        <f>SUM(D26,F26,I26,K26,M26,O26)</f>
        <v>1013</v>
      </c>
      <c r="C26" s="597">
        <f>SUM(E26,G26,J26,L26,N26,P26)</f>
        <v>5409808</v>
      </c>
      <c r="D26" s="1144">
        <v>877</v>
      </c>
      <c r="E26" s="1144">
        <v>3159185</v>
      </c>
      <c r="F26" s="1144">
        <v>95</v>
      </c>
      <c r="G26" s="1144">
        <v>1720500</v>
      </c>
      <c r="H26" s="1137" t="s">
        <v>557</v>
      </c>
      <c r="I26" s="1145">
        <v>40</v>
      </c>
      <c r="J26" s="1145">
        <v>513230</v>
      </c>
      <c r="K26" s="1145">
        <v>1</v>
      </c>
      <c r="L26" s="1145">
        <v>16893</v>
      </c>
      <c r="M26" s="1145">
        <v>0</v>
      </c>
      <c r="N26" s="1145">
        <v>0</v>
      </c>
      <c r="O26" s="1145">
        <v>0</v>
      </c>
      <c r="P26" s="1145">
        <v>0</v>
      </c>
      <c r="Q26" s="129"/>
      <c r="R26" s="473"/>
      <c r="S26" s="473"/>
      <c r="T26" s="473"/>
    </row>
    <row r="27" spans="1:20" s="307" customFormat="1" ht="14.1" customHeight="1">
      <c r="A27" s="305" t="s">
        <v>645</v>
      </c>
      <c r="B27" s="306"/>
      <c r="C27" s="306"/>
      <c r="D27" s="306"/>
      <c r="E27" s="306"/>
      <c r="F27" s="306"/>
      <c r="G27" s="202" t="s">
        <v>97</v>
      </c>
      <c r="H27" s="305" t="s">
        <v>646</v>
      </c>
      <c r="I27" s="306"/>
      <c r="J27" s="306"/>
      <c r="K27" s="306"/>
      <c r="L27" s="306"/>
      <c r="M27" s="306"/>
      <c r="N27" s="306"/>
      <c r="O27" s="305"/>
      <c r="P27" s="202" t="s">
        <v>238</v>
      </c>
    </row>
    <row r="28" spans="1:20" s="114" customFormat="1" ht="27.75" customHeight="1"/>
    <row r="29" spans="1:20" s="195" customFormat="1" ht="27.75" customHeight="1"/>
    <row r="30" spans="1:20" s="195" customFormat="1" ht="27.75" customHeight="1"/>
    <row r="31" spans="1:20" s="195" customFormat="1" ht="27.75" customHeight="1"/>
    <row r="32" spans="1:20" s="195" customFormat="1" ht="27.75" customHeight="1"/>
    <row r="33" s="195" customFormat="1" ht="27.75" customHeight="1"/>
    <row r="34" s="195" customFormat="1" ht="27.75" customHeight="1"/>
    <row r="35" s="195" customFormat="1" ht="27.75" customHeight="1"/>
    <row r="36" s="195" customFormat="1" ht="27.75" customHeight="1"/>
    <row r="37" s="195" customFormat="1" ht="27.75" customHeight="1"/>
    <row r="38" s="195" customFormat="1" ht="27.75" customHeight="1"/>
    <row r="39" ht="27.75" customHeight="1"/>
    <row r="40" ht="27.75" customHeight="1"/>
    <row r="41" ht="27.75" customHeight="1"/>
  </sheetData>
  <mergeCells count="12">
    <mergeCell ref="E2:G2"/>
    <mergeCell ref="I7:J7"/>
    <mergeCell ref="H7:H8"/>
    <mergeCell ref="H4:P4"/>
    <mergeCell ref="K7:L7"/>
    <mergeCell ref="M7:N7"/>
    <mergeCell ref="O7:P7"/>
    <mergeCell ref="A4:G4"/>
    <mergeCell ref="A7:A8"/>
    <mergeCell ref="B7:C7"/>
    <mergeCell ref="D7:E7"/>
    <mergeCell ref="F7:G7"/>
  </mergeCells>
  <phoneticPr fontId="34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G18"/>
  <sheetViews>
    <sheetView view="pageBreakPreview" zoomScaleNormal="100" zoomScaleSheetLayoutView="100" workbookViewId="0">
      <selection activeCell="G13" sqref="G13"/>
    </sheetView>
  </sheetViews>
  <sheetFormatPr defaultRowHeight="14.25"/>
  <cols>
    <col min="1" max="1" width="12.625" style="25" customWidth="1"/>
    <col min="2" max="4" width="11.375" style="25" customWidth="1"/>
    <col min="5" max="5" width="10.25" style="25" customWidth="1"/>
    <col min="6" max="7" width="11.375" style="25" customWidth="1"/>
    <col min="8" max="16384" width="9" style="25"/>
  </cols>
  <sheetData>
    <row r="1" spans="1:7" s="66" customFormat="1" ht="11.25" customHeight="1">
      <c r="A1" s="147"/>
      <c r="B1" s="147"/>
      <c r="C1" s="147"/>
      <c r="D1" s="147"/>
      <c r="E1" s="147"/>
      <c r="F1" s="148"/>
      <c r="G1" s="148"/>
    </row>
    <row r="2" spans="1:7" s="102" customFormat="1" ht="14.25" customHeight="1">
      <c r="A2" s="163" t="s">
        <v>749</v>
      </c>
      <c r="B2" s="52"/>
      <c r="C2" s="52"/>
      <c r="D2" s="149"/>
      <c r="E2" s="150"/>
    </row>
    <row r="3" spans="1:7" s="102" customFormat="1" ht="14.25" customHeight="1">
      <c r="A3" s="147"/>
      <c r="B3" s="147"/>
      <c r="C3" s="147"/>
      <c r="D3" s="147"/>
      <c r="E3" s="147"/>
      <c r="F3" s="151"/>
      <c r="G3" s="151"/>
    </row>
    <row r="4" spans="1:7" s="113" customFormat="1" ht="22.5" customHeight="1">
      <c r="A4" s="883" t="s">
        <v>38</v>
      </c>
      <c r="B4" s="883"/>
      <c r="C4" s="883"/>
      <c r="D4" s="883"/>
      <c r="E4" s="883"/>
      <c r="F4" s="883"/>
      <c r="G4" s="883"/>
    </row>
    <row r="5" spans="1:7" s="104" customFormat="1" ht="22.5" customHeight="1">
      <c r="A5" s="883" t="s">
        <v>639</v>
      </c>
      <c r="B5" s="883"/>
      <c r="C5" s="883"/>
      <c r="D5" s="883"/>
      <c r="E5" s="883"/>
      <c r="F5" s="883"/>
      <c r="G5" s="883"/>
    </row>
    <row r="6" spans="1:7" s="21" customFormat="1" ht="14.25" customHeight="1">
      <c r="A6" s="26"/>
      <c r="B6" s="26"/>
      <c r="C6" s="26"/>
      <c r="D6" s="26"/>
      <c r="E6" s="26"/>
      <c r="F6" s="26"/>
      <c r="G6" s="26"/>
    </row>
    <row r="7" spans="1:7" s="21" customFormat="1" ht="14.25" customHeight="1" thickBot="1">
      <c r="A7" s="16" t="s">
        <v>16</v>
      </c>
      <c r="B7" s="153"/>
      <c r="C7" s="153"/>
      <c r="D7" s="139"/>
      <c r="E7" s="16"/>
      <c r="F7" s="153"/>
      <c r="G7" s="139" t="s">
        <v>160</v>
      </c>
    </row>
    <row r="8" spans="1:7" s="21" customFormat="1" ht="39" customHeight="1">
      <c r="A8" s="884" t="s">
        <v>294</v>
      </c>
      <c r="B8" s="888" t="s">
        <v>17</v>
      </c>
      <c r="C8" s="886" t="s">
        <v>572</v>
      </c>
      <c r="D8" s="896" t="s">
        <v>573</v>
      </c>
      <c r="E8" s="893" t="s">
        <v>426</v>
      </c>
      <c r="F8" s="893"/>
      <c r="G8" s="893"/>
    </row>
    <row r="9" spans="1:7" s="21" customFormat="1" ht="45" customHeight="1">
      <c r="A9" s="895"/>
      <c r="B9" s="891"/>
      <c r="C9" s="894"/>
      <c r="D9" s="897"/>
      <c r="E9" s="388"/>
      <c r="F9" s="199" t="s">
        <v>648</v>
      </c>
      <c r="G9" s="235" t="s">
        <v>649</v>
      </c>
    </row>
    <row r="10" spans="1:7" s="21" customFormat="1" ht="95.1" customHeight="1">
      <c r="A10" s="804" t="s">
        <v>750</v>
      </c>
      <c r="B10" s="421">
        <v>5666</v>
      </c>
      <c r="C10" s="803">
        <v>2973</v>
      </c>
      <c r="D10" s="360">
        <v>2693</v>
      </c>
      <c r="E10" s="367">
        <v>129.19999999999999</v>
      </c>
      <c r="F10" s="367">
        <v>67.8</v>
      </c>
      <c r="G10" s="367">
        <v>61.4</v>
      </c>
    </row>
    <row r="11" spans="1:7" s="21" customFormat="1" ht="95.1" customHeight="1">
      <c r="A11" s="804" t="s">
        <v>674</v>
      </c>
      <c r="B11" s="803">
        <v>5608</v>
      </c>
      <c r="C11" s="803">
        <v>2959</v>
      </c>
      <c r="D11" s="360">
        <v>2649</v>
      </c>
      <c r="E11" s="367">
        <v>169.22148461074232</v>
      </c>
      <c r="F11" s="367">
        <v>89.287869643934826</v>
      </c>
      <c r="G11" s="367">
        <v>79.933614966807482</v>
      </c>
    </row>
    <row r="12" spans="1:7" s="21" customFormat="1" ht="95.1" customHeight="1">
      <c r="A12" s="804" t="s">
        <v>751</v>
      </c>
      <c r="B12" s="803">
        <v>5434</v>
      </c>
      <c r="C12" s="803">
        <v>2008</v>
      </c>
      <c r="D12" s="360">
        <v>3427</v>
      </c>
      <c r="E12" s="367">
        <v>169.5</v>
      </c>
      <c r="F12" s="367">
        <v>62.6</v>
      </c>
      <c r="G12" s="367">
        <v>106.9</v>
      </c>
    </row>
    <row r="13" spans="1:7" s="22" customFormat="1" ht="95.1" customHeight="1">
      <c r="A13" s="804" t="s">
        <v>752</v>
      </c>
      <c r="B13" s="803">
        <v>5290</v>
      </c>
      <c r="C13" s="803">
        <v>2013</v>
      </c>
      <c r="D13" s="360">
        <v>3277</v>
      </c>
      <c r="E13" s="367">
        <v>172.4</v>
      </c>
      <c r="F13" s="367">
        <v>65.599999999999994</v>
      </c>
      <c r="G13" s="367">
        <v>106.8</v>
      </c>
    </row>
    <row r="14" spans="1:7" s="21" customFormat="1" ht="95.1" customHeight="1" thickBot="1">
      <c r="A14" s="155" t="s">
        <v>753</v>
      </c>
      <c r="B14" s="705">
        <f>SUM(C14:D14)</f>
        <v>5220</v>
      </c>
      <c r="C14" s="706">
        <v>1992</v>
      </c>
      <c r="D14" s="374">
        <v>3228</v>
      </c>
      <c r="E14" s="707">
        <v>168.2</v>
      </c>
      <c r="F14" s="707">
        <v>64.2</v>
      </c>
      <c r="G14" s="707">
        <v>104</v>
      </c>
    </row>
    <row r="15" spans="1:7" s="21" customFormat="1" ht="22.5" customHeight="1">
      <c r="A15" s="881"/>
      <c r="B15" s="881"/>
      <c r="C15" s="881"/>
      <c r="D15" s="882" t="s">
        <v>270</v>
      </c>
      <c r="E15" s="882"/>
      <c r="F15" s="882"/>
      <c r="G15" s="882"/>
    </row>
    <row r="16" spans="1:7" s="21" customFormat="1" ht="14.25" customHeight="1">
      <c r="A16" s="892"/>
      <c r="B16" s="892"/>
      <c r="C16" s="892"/>
      <c r="D16" s="892"/>
      <c r="E16" s="892"/>
      <c r="F16" s="892"/>
      <c r="G16" s="892"/>
    </row>
    <row r="17" spans="1:7" s="66" customFormat="1" ht="14.25" customHeight="1">
      <c r="A17" s="74"/>
      <c r="F17" s="105"/>
      <c r="G17" s="105"/>
    </row>
    <row r="18" spans="1:7">
      <c r="B18" s="106"/>
      <c r="C18" s="106"/>
      <c r="D18" s="106"/>
      <c r="E18" s="106"/>
    </row>
  </sheetData>
  <mergeCells count="10">
    <mergeCell ref="A4:G4"/>
    <mergeCell ref="B8:B9"/>
    <mergeCell ref="A16:G16"/>
    <mergeCell ref="E8:G8"/>
    <mergeCell ref="C8:C9"/>
    <mergeCell ref="A15:C15"/>
    <mergeCell ref="D15:G15"/>
    <mergeCell ref="A8:A9"/>
    <mergeCell ref="D8:D9"/>
    <mergeCell ref="A5:G5"/>
  </mergeCells>
  <phoneticPr fontId="4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</sheetPr>
  <dimension ref="A1:R45"/>
  <sheetViews>
    <sheetView view="pageBreakPreview" topLeftCell="A10" zoomScaleNormal="100" zoomScaleSheetLayoutView="100" workbookViewId="0">
      <selection activeCell="O14" sqref="O14"/>
    </sheetView>
  </sheetViews>
  <sheetFormatPr defaultRowHeight="11.25"/>
  <cols>
    <col min="1" max="1" width="7.875" style="194" customWidth="1"/>
    <col min="2" max="2" width="6.25" style="194" customWidth="1"/>
    <col min="3" max="3" width="7.375" style="194" customWidth="1"/>
    <col min="4" max="4" width="4.375" style="194" customWidth="1"/>
    <col min="5" max="5" width="4.875" style="194" customWidth="1"/>
    <col min="6" max="6" width="5.625" style="194" customWidth="1"/>
    <col min="7" max="7" width="8.625" style="194" customWidth="1"/>
    <col min="8" max="8" width="9.625" style="194" customWidth="1"/>
    <col min="9" max="9" width="9.375" style="194" customWidth="1"/>
    <col min="10" max="10" width="8.25" style="194" customWidth="1"/>
    <col min="11" max="11" width="8.75" style="194" customWidth="1"/>
    <col min="12" max="12" width="8.5" style="194" customWidth="1"/>
    <col min="13" max="13" width="12.125" style="194" customWidth="1"/>
    <col min="14" max="14" width="12.25" style="194" customWidth="1"/>
    <col min="15" max="15" width="11.25" style="194" customWidth="1"/>
    <col min="16" max="16" width="12" style="194" customWidth="1"/>
    <col min="17" max="17" width="12.875" style="194" customWidth="1"/>
    <col min="18" max="18" width="12" style="194" customWidth="1"/>
    <col min="19" max="16384" width="9" style="194"/>
  </cols>
  <sheetData>
    <row r="1" spans="1:18" s="120" customFormat="1" ht="11.25" customHeight="1">
      <c r="A1" s="17"/>
      <c r="B1" s="17"/>
      <c r="C1" s="17"/>
      <c r="D1" s="17"/>
      <c r="E1" s="17"/>
    </row>
    <row r="2" spans="1:18" s="120" customFormat="1" ht="14.25" customHeight="1">
      <c r="B2" s="163"/>
      <c r="C2" s="17"/>
      <c r="D2" s="1061"/>
      <c r="E2" s="1061"/>
      <c r="F2" s="116"/>
      <c r="K2" s="149" t="s">
        <v>853</v>
      </c>
      <c r="L2" s="163" t="s">
        <v>854</v>
      </c>
      <c r="R2" s="116"/>
    </row>
    <row r="3" spans="1:18" s="120" customFormat="1" ht="14.25" customHeight="1">
      <c r="A3" s="163"/>
      <c r="B3" s="163"/>
      <c r="C3" s="17"/>
      <c r="D3" s="17"/>
      <c r="E3" s="17"/>
    </row>
    <row r="4" spans="1:18" s="121" customFormat="1" ht="45" customHeight="1">
      <c r="A4" s="911" t="s">
        <v>545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 t="s">
        <v>544</v>
      </c>
      <c r="M4" s="911"/>
      <c r="N4" s="911"/>
      <c r="O4" s="911"/>
      <c r="P4" s="911"/>
      <c r="Q4" s="911"/>
      <c r="R4" s="911"/>
    </row>
    <row r="5" spans="1:18" s="120" customFormat="1" ht="14.2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8" s="117" customFormat="1" ht="14.25" customHeight="1" thickBot="1">
      <c r="A6" s="247" t="s">
        <v>626</v>
      </c>
      <c r="K6" s="193" t="s">
        <v>634</v>
      </c>
      <c r="L6" s="247" t="s">
        <v>626</v>
      </c>
      <c r="R6" s="193" t="s">
        <v>634</v>
      </c>
    </row>
    <row r="7" spans="1:18" s="117" customFormat="1" ht="42" customHeight="1">
      <c r="A7" s="1117" t="s">
        <v>182</v>
      </c>
      <c r="B7" s="1123" t="s">
        <v>192</v>
      </c>
      <c r="C7" s="1121" t="s">
        <v>185</v>
      </c>
      <c r="D7" s="1126" t="s">
        <v>435</v>
      </c>
      <c r="E7" s="1122"/>
      <c r="F7" s="1122"/>
      <c r="G7" s="1105" t="s">
        <v>434</v>
      </c>
      <c r="H7" s="1127"/>
      <c r="I7" s="1127"/>
      <c r="J7" s="1127"/>
      <c r="K7" s="1127"/>
      <c r="L7" s="1117" t="s">
        <v>354</v>
      </c>
      <c r="M7" s="1125" t="s">
        <v>87</v>
      </c>
      <c r="N7" s="1122"/>
      <c r="O7" s="1122"/>
      <c r="P7" s="1126" t="s">
        <v>89</v>
      </c>
      <c r="Q7" s="1122"/>
      <c r="R7" s="1116"/>
    </row>
    <row r="8" spans="1:18" s="117" customFormat="1" ht="54.75" customHeight="1">
      <c r="A8" s="1118"/>
      <c r="B8" s="1128"/>
      <c r="C8" s="1129"/>
      <c r="D8" s="399"/>
      <c r="E8" s="190" t="s">
        <v>84</v>
      </c>
      <c r="F8" s="190" t="s">
        <v>85</v>
      </c>
      <c r="G8" s="190" t="s">
        <v>351</v>
      </c>
      <c r="H8" s="190" t="s">
        <v>352</v>
      </c>
      <c r="I8" s="190" t="s">
        <v>353</v>
      </c>
      <c r="J8" s="190" t="s">
        <v>91</v>
      </c>
      <c r="K8" s="482" t="s">
        <v>45</v>
      </c>
      <c r="L8" s="1118"/>
      <c r="M8" s="400"/>
      <c r="N8" s="190" t="s">
        <v>86</v>
      </c>
      <c r="O8" s="190" t="s">
        <v>88</v>
      </c>
      <c r="P8" s="399"/>
      <c r="Q8" s="190" t="s">
        <v>90</v>
      </c>
      <c r="R8" s="191" t="s">
        <v>92</v>
      </c>
    </row>
    <row r="9" spans="1:18" s="117" customFormat="1" ht="63" customHeight="1">
      <c r="A9" s="807" t="s">
        <v>644</v>
      </c>
      <c r="B9" s="119">
        <v>2</v>
      </c>
      <c r="C9" s="119">
        <v>1909</v>
      </c>
      <c r="D9" s="119">
        <v>123</v>
      </c>
      <c r="E9" s="119">
        <v>87</v>
      </c>
      <c r="F9" s="119">
        <v>36</v>
      </c>
      <c r="G9" s="119">
        <v>50305135</v>
      </c>
      <c r="H9" s="119">
        <v>8189019</v>
      </c>
      <c r="I9" s="119">
        <v>727976</v>
      </c>
      <c r="J9" s="119">
        <v>11730766</v>
      </c>
      <c r="K9" s="119">
        <v>0</v>
      </c>
      <c r="L9" s="807" t="s">
        <v>644</v>
      </c>
      <c r="M9" s="119">
        <v>625157148</v>
      </c>
      <c r="N9" s="119">
        <v>598550319</v>
      </c>
      <c r="O9" s="119">
        <v>26606829</v>
      </c>
      <c r="P9" s="119">
        <v>787877336</v>
      </c>
      <c r="Q9" s="119">
        <v>702802244</v>
      </c>
      <c r="R9" s="119">
        <v>85075092</v>
      </c>
    </row>
    <row r="10" spans="1:18" s="117" customFormat="1" ht="63" customHeight="1">
      <c r="A10" s="807" t="s">
        <v>642</v>
      </c>
      <c r="B10" s="119">
        <v>2</v>
      </c>
      <c r="C10" s="119">
        <v>1871</v>
      </c>
      <c r="D10" s="119">
        <v>116</v>
      </c>
      <c r="E10" s="119">
        <v>77</v>
      </c>
      <c r="F10" s="119">
        <v>39</v>
      </c>
      <c r="G10" s="119">
        <v>57091</v>
      </c>
      <c r="H10" s="119">
        <v>6088</v>
      </c>
      <c r="I10" s="119">
        <v>618</v>
      </c>
      <c r="J10" s="119">
        <v>8808</v>
      </c>
      <c r="K10" s="119">
        <v>0</v>
      </c>
      <c r="L10" s="807" t="s">
        <v>642</v>
      </c>
      <c r="M10" s="119">
        <v>808397</v>
      </c>
      <c r="N10" s="119">
        <v>781746</v>
      </c>
      <c r="O10" s="119">
        <v>26651</v>
      </c>
      <c r="P10" s="119">
        <v>918020</v>
      </c>
      <c r="Q10" s="119">
        <v>788473</v>
      </c>
      <c r="R10" s="119">
        <v>129547</v>
      </c>
    </row>
    <row r="11" spans="1:18" s="117" customFormat="1" ht="63" customHeight="1">
      <c r="A11" s="807" t="s">
        <v>641</v>
      </c>
      <c r="B11" s="119">
        <v>2</v>
      </c>
      <c r="C11" s="119">
        <v>1447</v>
      </c>
      <c r="D11" s="119">
        <v>111</v>
      </c>
      <c r="E11" s="119">
        <v>73</v>
      </c>
      <c r="F11" s="119">
        <v>38</v>
      </c>
      <c r="G11" s="119">
        <v>51233</v>
      </c>
      <c r="H11" s="119">
        <v>6445</v>
      </c>
      <c r="I11" s="119">
        <v>703</v>
      </c>
      <c r="J11" s="337">
        <v>11446</v>
      </c>
      <c r="K11" s="119">
        <v>185</v>
      </c>
      <c r="L11" s="807" t="s">
        <v>641</v>
      </c>
      <c r="M11" s="119">
        <v>894570</v>
      </c>
      <c r="N11" s="119">
        <v>867611</v>
      </c>
      <c r="O11" s="119">
        <v>26959</v>
      </c>
      <c r="P11" s="119">
        <v>1126807</v>
      </c>
      <c r="Q11" s="119">
        <v>1019554</v>
      </c>
      <c r="R11" s="119">
        <v>107253</v>
      </c>
    </row>
    <row r="12" spans="1:18" s="117" customFormat="1" ht="63" customHeight="1">
      <c r="A12" s="154" t="s">
        <v>677</v>
      </c>
      <c r="B12" s="119">
        <v>2</v>
      </c>
      <c r="C12" s="119">
        <v>1474</v>
      </c>
      <c r="D12" s="119">
        <v>110</v>
      </c>
      <c r="E12" s="119">
        <v>71</v>
      </c>
      <c r="F12" s="119">
        <v>39</v>
      </c>
      <c r="G12" s="119">
        <v>44537</v>
      </c>
      <c r="H12" s="119">
        <v>8868</v>
      </c>
      <c r="I12" s="119">
        <v>601</v>
      </c>
      <c r="J12" s="337">
        <v>11334</v>
      </c>
      <c r="K12" s="119">
        <v>1169</v>
      </c>
      <c r="L12" s="154" t="s">
        <v>677</v>
      </c>
      <c r="M12" s="119">
        <v>116993</v>
      </c>
      <c r="N12" s="119">
        <v>97815</v>
      </c>
      <c r="O12" s="119">
        <v>19178</v>
      </c>
      <c r="P12" s="119">
        <v>1319265</v>
      </c>
      <c r="Q12" s="119">
        <v>1229946</v>
      </c>
      <c r="R12" s="119">
        <v>89319</v>
      </c>
    </row>
    <row r="13" spans="1:18" s="584" customFormat="1" ht="63" customHeight="1">
      <c r="A13" s="563" t="s">
        <v>756</v>
      </c>
      <c r="B13" s="732">
        <f>SUM(B15:B16)</f>
        <v>2</v>
      </c>
      <c r="C13" s="732">
        <f>SUM(C15:C16)</f>
        <v>1464</v>
      </c>
      <c r="D13" s="732">
        <f>IF(SUM(D15:D16)=SUM(E13:F13),SUM(D15:D16),"err")</f>
        <v>123</v>
      </c>
      <c r="E13" s="732">
        <f t="shared" ref="E13:K13" si="0">SUM(E15:E16)</f>
        <v>83</v>
      </c>
      <c r="F13" s="732">
        <f t="shared" si="0"/>
        <v>40</v>
      </c>
      <c r="G13" s="732">
        <f t="shared" si="0"/>
        <v>13890</v>
      </c>
      <c r="H13" s="732">
        <f t="shared" si="0"/>
        <v>6988</v>
      </c>
      <c r="I13" s="732">
        <f t="shared" si="0"/>
        <v>658</v>
      </c>
      <c r="J13" s="732">
        <f t="shared" si="0"/>
        <v>3305</v>
      </c>
      <c r="K13" s="732">
        <f t="shared" si="0"/>
        <v>0</v>
      </c>
      <c r="L13" s="146" t="s">
        <v>800</v>
      </c>
      <c r="M13" s="732">
        <f>IF(SUM(M15:M16)=SUM(N13:O13),SUM(M15:M16),"err")</f>
        <v>845198</v>
      </c>
      <c r="N13" s="732">
        <f>SUM(N15:N16)</f>
        <v>834916</v>
      </c>
      <c r="O13" s="732">
        <f>SUM(O15:O16)</f>
        <v>10282</v>
      </c>
      <c r="P13" s="732">
        <f>IF(SUM(P15:P16)=SUM(Q13:R13),SUM(P15:P16),"err")</f>
        <v>1244423</v>
      </c>
      <c r="Q13" s="732">
        <f>SUM(Q15:Q16)</f>
        <v>1160159</v>
      </c>
      <c r="R13" s="732">
        <f>SUM(R15:R16)</f>
        <v>84264</v>
      </c>
    </row>
    <row r="14" spans="1:18" s="345" customFormat="1" ht="48.75" customHeight="1">
      <c r="A14" s="585"/>
      <c r="B14" s="733"/>
      <c r="C14" s="733"/>
      <c r="D14" s="733"/>
      <c r="E14" s="733"/>
      <c r="F14" s="733"/>
      <c r="G14" s="733"/>
      <c r="H14" s="733"/>
      <c r="I14" s="733"/>
      <c r="J14" s="733"/>
      <c r="K14" s="733"/>
      <c r="L14" s="734"/>
      <c r="M14" s="733"/>
      <c r="N14" s="733"/>
      <c r="O14" s="733"/>
      <c r="P14" s="733"/>
      <c r="Q14" s="733"/>
      <c r="R14" s="733"/>
    </row>
    <row r="15" spans="1:18" s="345" customFormat="1" ht="57" customHeight="1">
      <c r="A15" s="585" t="s">
        <v>153</v>
      </c>
      <c r="B15" s="735">
        <v>1</v>
      </c>
      <c r="C15" s="735">
        <v>621</v>
      </c>
      <c r="D15" s="732">
        <f>SUM(E15:F15)</f>
        <v>84</v>
      </c>
      <c r="E15" s="735">
        <v>52</v>
      </c>
      <c r="F15" s="735">
        <v>32</v>
      </c>
      <c r="G15" s="735">
        <v>1661</v>
      </c>
      <c r="H15" s="735">
        <v>4955</v>
      </c>
      <c r="I15" s="735">
        <v>282</v>
      </c>
      <c r="J15" s="735">
        <v>263</v>
      </c>
      <c r="K15" s="735">
        <v>0</v>
      </c>
      <c r="L15" s="736" t="s">
        <v>713</v>
      </c>
      <c r="M15" s="732">
        <f>SUM(N15:O15)</f>
        <v>827490</v>
      </c>
      <c r="N15" s="735">
        <v>817208</v>
      </c>
      <c r="O15" s="735">
        <v>10282</v>
      </c>
      <c r="P15" s="732">
        <f>SUM(Q15:R15)</f>
        <v>1117507</v>
      </c>
      <c r="Q15" s="735">
        <v>1054319</v>
      </c>
      <c r="R15" s="735">
        <v>63188</v>
      </c>
    </row>
    <row r="16" spans="1:18" s="345" customFormat="1" ht="57" customHeight="1" thickBot="1">
      <c r="A16" s="586" t="s">
        <v>154</v>
      </c>
      <c r="B16" s="737">
        <v>1</v>
      </c>
      <c r="C16" s="738">
        <v>843</v>
      </c>
      <c r="D16" s="739">
        <f>SUM(E16:F16)</f>
        <v>39</v>
      </c>
      <c r="E16" s="740">
        <v>31</v>
      </c>
      <c r="F16" s="740">
        <v>8</v>
      </c>
      <c r="G16" s="740">
        <v>12229</v>
      </c>
      <c r="H16" s="740">
        <v>2033</v>
      </c>
      <c r="I16" s="741">
        <v>376</v>
      </c>
      <c r="J16" s="741">
        <v>3042</v>
      </c>
      <c r="K16" s="741">
        <v>0</v>
      </c>
      <c r="L16" s="742" t="s">
        <v>714</v>
      </c>
      <c r="M16" s="732">
        <f>SUM(N16:O16)</f>
        <v>17708</v>
      </c>
      <c r="N16" s="741">
        <v>17708</v>
      </c>
      <c r="O16" s="738">
        <v>0</v>
      </c>
      <c r="P16" s="732">
        <f>SUM(Q16:R16)</f>
        <v>126916</v>
      </c>
      <c r="Q16" s="741">
        <v>105840</v>
      </c>
      <c r="R16" s="741">
        <v>21076</v>
      </c>
    </row>
    <row r="17" spans="1:18" s="302" customFormat="1" ht="15" customHeight="1">
      <c r="A17" s="302" t="s">
        <v>635</v>
      </c>
      <c r="H17" s="301"/>
      <c r="I17" s="301"/>
      <c r="K17" s="425" t="s">
        <v>155</v>
      </c>
      <c r="L17" s="302" t="s">
        <v>635</v>
      </c>
      <c r="M17" s="301"/>
      <c r="P17" s="1130" t="s">
        <v>155</v>
      </c>
      <c r="Q17" s="1130"/>
      <c r="R17" s="1130"/>
    </row>
    <row r="18" spans="1:18" s="117" customFormat="1" ht="14.1" customHeight="1">
      <c r="H18" s="1124"/>
      <c r="I18" s="1124"/>
      <c r="J18" s="1124"/>
      <c r="K18" s="1124"/>
      <c r="L18" s="193"/>
    </row>
    <row r="19" spans="1:18" s="117" customFormat="1"/>
    <row r="20" spans="1:18" s="117" customFormat="1"/>
    <row r="21" spans="1:18" s="117" customFormat="1"/>
    <row r="22" spans="1:18" s="117" customFormat="1"/>
    <row r="23" spans="1:18" s="117" customFormat="1"/>
    <row r="24" spans="1:18" s="117" customFormat="1"/>
    <row r="25" spans="1:18" s="117" customFormat="1"/>
    <row r="26" spans="1:18" s="117" customFormat="1"/>
    <row r="27" spans="1:18" s="117" customFormat="1"/>
    <row r="28" spans="1:18" s="117" customFormat="1"/>
    <row r="29" spans="1:18" s="117" customFormat="1"/>
    <row r="30" spans="1:18" s="117" customFormat="1"/>
    <row r="31" spans="1:18" s="117" customFormat="1"/>
    <row r="32" spans="1:18" s="117" customFormat="1" ht="14.25" customHeight="1"/>
    <row r="33" s="117" customFormat="1"/>
    <row r="34" s="117" customFormat="1"/>
    <row r="35" s="117" customFormat="1"/>
    <row r="36" s="117" customFormat="1"/>
    <row r="37" s="117" customFormat="1"/>
    <row r="38" s="117" customFormat="1"/>
    <row r="39" s="117" customFormat="1"/>
    <row r="40" s="117" customFormat="1"/>
    <row r="41" s="117" customFormat="1"/>
    <row r="42" s="117" customFormat="1"/>
    <row r="43" s="117" customFormat="1"/>
    <row r="44" s="117" customFormat="1"/>
    <row r="45" s="117" customFormat="1"/>
  </sheetData>
  <mergeCells count="13">
    <mergeCell ref="H18:K18"/>
    <mergeCell ref="D2:E2"/>
    <mergeCell ref="M7:O7"/>
    <mergeCell ref="P7:R7"/>
    <mergeCell ref="L7:L8"/>
    <mergeCell ref="G7:K7"/>
    <mergeCell ref="L4:R4"/>
    <mergeCell ref="A4:K4"/>
    <mergeCell ref="A7:A8"/>
    <mergeCell ref="B7:B8"/>
    <mergeCell ref="C7:C8"/>
    <mergeCell ref="D7:F7"/>
    <mergeCell ref="P17:R17"/>
  </mergeCells>
  <phoneticPr fontId="34" type="noConversion"/>
  <pageMargins left="0.74803149606299213" right="0.74803149606299213" top="0.78740157480314965" bottom="0.78740157480314965" header="0.39370078740157483" footer="0.39370078740157483"/>
  <pageSetup paperSize="9" orientation="portrait" r:id="rId1"/>
  <headerFooter alignWithMargins="0"/>
  <colBreaks count="1" manualBreakCount="1">
    <brk id="11" max="16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FF00"/>
  </sheetPr>
  <dimension ref="A1:W25"/>
  <sheetViews>
    <sheetView tabSelected="1" view="pageBreakPreview" topLeftCell="B7" zoomScaleNormal="100" zoomScaleSheetLayoutView="100" workbookViewId="0">
      <selection activeCell="L17" sqref="L17"/>
    </sheetView>
  </sheetViews>
  <sheetFormatPr defaultRowHeight="14.25"/>
  <cols>
    <col min="1" max="1" width="13.625" style="29" customWidth="1"/>
    <col min="2" max="4" width="8.125" style="29" customWidth="1"/>
    <col min="5" max="5" width="8.5" style="29" customWidth="1"/>
    <col min="6" max="8" width="8.125" style="29" customWidth="1"/>
    <col min="9" max="9" width="9.125" style="29" customWidth="1"/>
    <col min="10" max="10" width="13.25" style="29" customWidth="1"/>
    <col min="11" max="14" width="16.625" style="29" customWidth="1"/>
    <col min="15" max="16" width="8.75" style="29" customWidth="1"/>
    <col min="17" max="17" width="9.625" style="29" customWidth="1"/>
    <col min="18" max="23" width="8.75" style="29" customWidth="1"/>
    <col min="24" max="16384" width="9" style="29"/>
  </cols>
  <sheetData>
    <row r="1" spans="1:23" ht="11.25" customHeight="1"/>
    <row r="2" spans="1:23" ht="14.25" customHeight="1">
      <c r="I2" s="149" t="s">
        <v>855</v>
      </c>
      <c r="J2" s="163" t="s">
        <v>856</v>
      </c>
      <c r="S2" s="120"/>
      <c r="W2" s="149" t="s">
        <v>857</v>
      </c>
    </row>
    <row r="3" spans="1:23" ht="14.25" customHeight="1"/>
    <row r="4" spans="1:23" ht="45" customHeight="1">
      <c r="A4" s="911" t="s">
        <v>556</v>
      </c>
      <c r="B4" s="911"/>
      <c r="C4" s="911"/>
      <c r="D4" s="911"/>
      <c r="E4" s="911"/>
      <c r="F4" s="911"/>
      <c r="G4" s="911"/>
      <c r="H4" s="911"/>
      <c r="I4" s="911"/>
      <c r="J4" s="911" t="s">
        <v>446</v>
      </c>
      <c r="K4" s="911"/>
      <c r="L4" s="911"/>
      <c r="M4" s="911"/>
      <c r="N4" s="911"/>
      <c r="O4" s="911" t="s">
        <v>447</v>
      </c>
      <c r="P4" s="911"/>
      <c r="Q4" s="911"/>
      <c r="R4" s="911"/>
      <c r="S4" s="911"/>
      <c r="T4" s="911"/>
      <c r="U4" s="911"/>
      <c r="V4" s="911"/>
      <c r="W4" s="911"/>
    </row>
    <row r="5" spans="1:23" ht="14.25" customHeight="1"/>
    <row r="6" spans="1:23" s="39" customFormat="1" ht="14.25" customHeight="1" thickBot="1">
      <c r="A6" s="16" t="s">
        <v>345</v>
      </c>
      <c r="I6" s="139" t="s">
        <v>175</v>
      </c>
      <c r="J6" s="16" t="s">
        <v>174</v>
      </c>
      <c r="W6" s="139" t="s">
        <v>175</v>
      </c>
    </row>
    <row r="7" spans="1:23" s="37" customFormat="1" ht="22.5" customHeight="1">
      <c r="A7" s="884" t="s">
        <v>300</v>
      </c>
      <c r="B7" s="929" t="s">
        <v>301</v>
      </c>
      <c r="C7" s="928"/>
      <c r="D7" s="928"/>
      <c r="E7" s="928"/>
      <c r="F7" s="928"/>
      <c r="G7" s="928"/>
      <c r="H7" s="928"/>
      <c r="I7" s="905"/>
      <c r="J7" s="884" t="s">
        <v>191</v>
      </c>
      <c r="K7" s="929" t="s">
        <v>301</v>
      </c>
      <c r="L7" s="928"/>
      <c r="M7" s="928"/>
      <c r="N7" s="905"/>
      <c r="O7" s="906" t="s">
        <v>302</v>
      </c>
      <c r="P7" s="928"/>
      <c r="Q7" s="928"/>
      <c r="R7" s="928"/>
      <c r="S7" s="928"/>
      <c r="T7" s="928"/>
      <c r="U7" s="928"/>
      <c r="V7" s="928"/>
      <c r="W7" s="905"/>
    </row>
    <row r="8" spans="1:23" ht="30" customHeight="1">
      <c r="A8" s="908"/>
      <c r="B8" s="923" t="s">
        <v>350</v>
      </c>
      <c r="C8" s="949"/>
      <c r="D8" s="949"/>
      <c r="E8" s="949"/>
      <c r="F8" s="925" t="s">
        <v>349</v>
      </c>
      <c r="G8" s="925"/>
      <c r="H8" s="925"/>
      <c r="I8" s="927"/>
      <c r="J8" s="908"/>
      <c r="K8" s="923" t="s">
        <v>348</v>
      </c>
      <c r="L8" s="925"/>
      <c r="M8" s="925"/>
      <c r="N8" s="927"/>
      <c r="O8" s="1131" t="s">
        <v>350</v>
      </c>
      <c r="P8" s="949"/>
      <c r="Q8" s="949"/>
      <c r="R8" s="925" t="s">
        <v>347</v>
      </c>
      <c r="S8" s="925"/>
      <c r="T8" s="925"/>
      <c r="U8" s="925" t="s">
        <v>138</v>
      </c>
      <c r="V8" s="949"/>
      <c r="W8" s="943"/>
    </row>
    <row r="9" spans="1:23" ht="50.25" customHeight="1">
      <c r="A9" s="895"/>
      <c r="B9" s="395" t="s">
        <v>614</v>
      </c>
      <c r="C9" s="199" t="s">
        <v>618</v>
      </c>
      <c r="D9" s="199" t="s">
        <v>621</v>
      </c>
      <c r="E9" s="199" t="s">
        <v>346</v>
      </c>
      <c r="F9" s="199" t="s">
        <v>615</v>
      </c>
      <c r="G9" s="199" t="s">
        <v>617</v>
      </c>
      <c r="H9" s="199" t="s">
        <v>622</v>
      </c>
      <c r="I9" s="235" t="s">
        <v>346</v>
      </c>
      <c r="J9" s="895"/>
      <c r="K9" s="395" t="s">
        <v>615</v>
      </c>
      <c r="L9" s="199" t="s">
        <v>619</v>
      </c>
      <c r="M9" s="199" t="s">
        <v>622</v>
      </c>
      <c r="N9" s="235" t="s">
        <v>346</v>
      </c>
      <c r="O9" s="246" t="s">
        <v>616</v>
      </c>
      <c r="P9" s="199" t="s">
        <v>619</v>
      </c>
      <c r="Q9" s="199" t="s">
        <v>346</v>
      </c>
      <c r="R9" s="199" t="s">
        <v>614</v>
      </c>
      <c r="S9" s="199" t="s">
        <v>620</v>
      </c>
      <c r="T9" s="199" t="s">
        <v>346</v>
      </c>
      <c r="U9" s="199" t="s">
        <v>616</v>
      </c>
      <c r="V9" s="199" t="s">
        <v>617</v>
      </c>
      <c r="W9" s="235" t="s">
        <v>346</v>
      </c>
    </row>
    <row r="10" spans="1:23" s="17" customFormat="1" ht="24.95" customHeight="1">
      <c r="A10" s="807" t="s">
        <v>644</v>
      </c>
      <c r="B10" s="316">
        <v>14</v>
      </c>
      <c r="C10" s="316">
        <v>26</v>
      </c>
      <c r="D10" s="317">
        <v>28.6</v>
      </c>
      <c r="E10" s="463">
        <v>190.29999999999998</v>
      </c>
      <c r="F10" s="316">
        <v>5</v>
      </c>
      <c r="G10" s="316">
        <v>5</v>
      </c>
      <c r="H10" s="317">
        <v>11.3</v>
      </c>
      <c r="I10" s="463">
        <v>120</v>
      </c>
      <c r="J10" s="807" t="s">
        <v>644</v>
      </c>
      <c r="K10" s="450">
        <v>9</v>
      </c>
      <c r="L10" s="316">
        <v>21</v>
      </c>
      <c r="M10" s="317">
        <v>17.3</v>
      </c>
      <c r="N10" s="464">
        <v>70.3</v>
      </c>
      <c r="O10" s="289">
        <v>0</v>
      </c>
      <c r="P10" s="289">
        <v>0</v>
      </c>
      <c r="Q10" s="291">
        <v>0</v>
      </c>
      <c r="R10" s="289">
        <v>0</v>
      </c>
      <c r="S10" s="289">
        <v>0</v>
      </c>
      <c r="T10" s="291">
        <v>0</v>
      </c>
      <c r="U10" s="289">
        <v>0</v>
      </c>
      <c r="V10" s="289">
        <v>0</v>
      </c>
      <c r="W10" s="291">
        <v>0</v>
      </c>
    </row>
    <row r="11" spans="1:23" s="17" customFormat="1" ht="24.95" customHeight="1">
      <c r="A11" s="807" t="s">
        <v>642</v>
      </c>
      <c r="B11" s="316">
        <v>25</v>
      </c>
      <c r="C11" s="316">
        <v>36</v>
      </c>
      <c r="D11" s="317">
        <v>32</v>
      </c>
      <c r="E11" s="463">
        <v>232</v>
      </c>
      <c r="F11" s="316">
        <v>6</v>
      </c>
      <c r="G11" s="316">
        <v>6</v>
      </c>
      <c r="H11" s="317">
        <v>12</v>
      </c>
      <c r="I11" s="463">
        <v>76</v>
      </c>
      <c r="J11" s="807" t="s">
        <v>642</v>
      </c>
      <c r="K11" s="450">
        <v>19</v>
      </c>
      <c r="L11" s="316">
        <v>30</v>
      </c>
      <c r="M11" s="317">
        <v>20</v>
      </c>
      <c r="N11" s="464">
        <v>156</v>
      </c>
      <c r="O11" s="289">
        <v>0</v>
      </c>
      <c r="P11" s="289">
        <v>0</v>
      </c>
      <c r="Q11" s="291">
        <v>0</v>
      </c>
      <c r="R11" s="289">
        <v>0</v>
      </c>
      <c r="S11" s="289">
        <v>0</v>
      </c>
      <c r="T11" s="291">
        <v>0</v>
      </c>
      <c r="U11" s="289">
        <v>0</v>
      </c>
      <c r="V11" s="289">
        <v>0</v>
      </c>
      <c r="W11" s="291">
        <v>0</v>
      </c>
    </row>
    <row r="12" spans="1:23" s="17" customFormat="1" ht="24.95" customHeight="1">
      <c r="A12" s="807" t="s">
        <v>641</v>
      </c>
      <c r="B12" s="316">
        <v>24</v>
      </c>
      <c r="C12" s="316">
        <v>35</v>
      </c>
      <c r="D12" s="317">
        <v>36</v>
      </c>
      <c r="E12" s="463">
        <v>195.78</v>
      </c>
      <c r="F12" s="316">
        <v>7</v>
      </c>
      <c r="G12" s="316">
        <v>7</v>
      </c>
      <c r="H12" s="317">
        <v>13</v>
      </c>
      <c r="I12" s="463">
        <v>89.08</v>
      </c>
      <c r="J12" s="807" t="s">
        <v>641</v>
      </c>
      <c r="K12" s="450">
        <v>17</v>
      </c>
      <c r="L12" s="316">
        <v>28</v>
      </c>
      <c r="M12" s="317">
        <v>23</v>
      </c>
      <c r="N12" s="464">
        <v>106.7</v>
      </c>
      <c r="O12" s="289">
        <v>0</v>
      </c>
      <c r="P12" s="289">
        <v>0</v>
      </c>
      <c r="Q12" s="291">
        <v>0</v>
      </c>
      <c r="R12" s="289">
        <v>0</v>
      </c>
      <c r="S12" s="289">
        <v>0</v>
      </c>
      <c r="T12" s="291">
        <v>0</v>
      </c>
      <c r="U12" s="289">
        <v>0</v>
      </c>
      <c r="V12" s="289">
        <v>0</v>
      </c>
      <c r="W12" s="291">
        <v>0</v>
      </c>
    </row>
    <row r="13" spans="1:23" s="17" customFormat="1" ht="24.95" customHeight="1">
      <c r="A13" s="154" t="s">
        <v>801</v>
      </c>
      <c r="B13" s="316">
        <v>29</v>
      </c>
      <c r="C13" s="316">
        <v>29</v>
      </c>
      <c r="D13" s="317">
        <v>31.5</v>
      </c>
      <c r="E13" s="463">
        <v>588</v>
      </c>
      <c r="F13" s="316">
        <v>6</v>
      </c>
      <c r="G13" s="316">
        <v>6</v>
      </c>
      <c r="H13" s="317">
        <v>12.5</v>
      </c>
      <c r="I13" s="463">
        <v>289</v>
      </c>
      <c r="J13" s="763" t="s">
        <v>799</v>
      </c>
      <c r="K13" s="450">
        <v>23</v>
      </c>
      <c r="L13" s="316">
        <v>23</v>
      </c>
      <c r="M13" s="317">
        <v>19</v>
      </c>
      <c r="N13" s="464">
        <v>299</v>
      </c>
      <c r="O13" s="289">
        <v>0</v>
      </c>
      <c r="P13" s="289">
        <v>0</v>
      </c>
      <c r="Q13" s="291">
        <v>0</v>
      </c>
      <c r="R13" s="289">
        <v>0</v>
      </c>
      <c r="S13" s="289">
        <v>0</v>
      </c>
      <c r="T13" s="291">
        <v>0</v>
      </c>
      <c r="U13" s="289">
        <v>0</v>
      </c>
      <c r="V13" s="289">
        <v>0</v>
      </c>
      <c r="W13" s="291">
        <v>0</v>
      </c>
    </row>
    <row r="14" spans="1:23" s="73" customFormat="1" ht="24.95" customHeight="1">
      <c r="A14" s="146" t="s">
        <v>858</v>
      </c>
      <c r="B14" s="547">
        <f>IF(SUM(B16:B24)=SUM(F14,K14),SUM(B16:B24),"err")</f>
        <v>26</v>
      </c>
      <c r="C14" s="547">
        <f>IF(SUM(C16:C24)=SUM(G14,L14),SUM(C16:C24),"err")</f>
        <v>26</v>
      </c>
      <c r="D14" s="548">
        <f>IF(SUM(D16:D24)=SUM(H14,M14),SUM(D16:D24),"err")</f>
        <v>39.457700000000003</v>
      </c>
      <c r="E14" s="547">
        <f>IF(SUM(E16:E24)=SUM(I14,N14),SUM(E16:E24),"err")</f>
        <v>350.88599999999997</v>
      </c>
      <c r="F14" s="547">
        <f>SUM(F16:F24)</f>
        <v>8</v>
      </c>
      <c r="G14" s="547">
        <f>SUM(G16:G24)</f>
        <v>8</v>
      </c>
      <c r="H14" s="548">
        <f>SUM(H16:H24)</f>
        <v>14.3674</v>
      </c>
      <c r="I14" s="547">
        <f>SUM(I16:I24)</f>
        <v>231.02999999999997</v>
      </c>
      <c r="J14" s="146" t="s">
        <v>756</v>
      </c>
      <c r="K14" s="543">
        <f>SUM(K16:K24)</f>
        <v>18</v>
      </c>
      <c r="L14" s="544">
        <f>SUM(L16:L24)</f>
        <v>18</v>
      </c>
      <c r="M14" s="545">
        <f>SUM(M16:M24)</f>
        <v>25.090299999999999</v>
      </c>
      <c r="N14" s="544">
        <f>SUM(N16:N24)</f>
        <v>119.85599999999999</v>
      </c>
      <c r="O14" s="542">
        <f>IF(SUM(O16:O24)=SUM(R14,U14),SUM(O16:O24),"ERR")</f>
        <v>0</v>
      </c>
      <c r="P14" s="542">
        <f>IF(SUM(P16:P24)=SUM(S14,V14),SUM(P16:P24),"ERR")</f>
        <v>0</v>
      </c>
      <c r="Q14" s="542">
        <f>IF(SUM(Q16:Q24)=SUM(T14,W14),SUM(Q16:Q24),"ERR")</f>
        <v>0</v>
      </c>
      <c r="R14" s="542">
        <f t="shared" ref="R14:W14" si="0">SUM(R16:R37)</f>
        <v>0</v>
      </c>
      <c r="S14" s="542">
        <f t="shared" si="0"/>
        <v>0</v>
      </c>
      <c r="T14" s="546">
        <f t="shared" si="0"/>
        <v>0</v>
      </c>
      <c r="U14" s="542">
        <f t="shared" si="0"/>
        <v>0</v>
      </c>
      <c r="V14" s="542">
        <f t="shared" si="0"/>
        <v>0</v>
      </c>
      <c r="W14" s="546">
        <f t="shared" si="0"/>
        <v>0</v>
      </c>
    </row>
    <row r="15" spans="1:23" s="635" customFormat="1" ht="24.75" customHeight="1">
      <c r="A15" s="609"/>
      <c r="B15" s="617"/>
      <c r="C15" s="617"/>
      <c r="D15" s="636"/>
      <c r="E15" s="617"/>
      <c r="F15" s="617"/>
      <c r="G15" s="617"/>
      <c r="H15" s="636"/>
      <c r="I15" s="617"/>
      <c r="J15" s="632"/>
      <c r="K15" s="633"/>
      <c r="L15" s="633"/>
      <c r="M15" s="634"/>
      <c r="N15" s="637"/>
      <c r="O15" s="633"/>
      <c r="P15" s="633"/>
      <c r="Q15" s="633"/>
      <c r="R15" s="633"/>
      <c r="S15" s="633"/>
      <c r="T15" s="633"/>
      <c r="U15" s="633"/>
      <c r="V15" s="633"/>
      <c r="W15" s="633"/>
    </row>
    <row r="16" spans="1:23" s="17" customFormat="1" ht="34.9" customHeight="1">
      <c r="A16" s="166" t="s">
        <v>143</v>
      </c>
      <c r="B16" s="693">
        <f>SUM(F16,K16)</f>
        <v>7</v>
      </c>
      <c r="C16" s="694">
        <f>SUM(G16,L16)</f>
        <v>7</v>
      </c>
      <c r="D16" s="695">
        <f>SUM(H16,M16)</f>
        <v>3.25</v>
      </c>
      <c r="E16" s="694">
        <f>SUM(I16,N16)</f>
        <v>3.7530000000000001</v>
      </c>
      <c r="F16" s="858">
        <v>0</v>
      </c>
      <c r="G16" s="859">
        <v>0</v>
      </c>
      <c r="H16" s="860">
        <v>0</v>
      </c>
      <c r="I16" s="859">
        <v>0</v>
      </c>
      <c r="J16" s="166" t="s">
        <v>143</v>
      </c>
      <c r="K16" s="868">
        <v>7</v>
      </c>
      <c r="L16" s="866">
        <v>7</v>
      </c>
      <c r="M16" s="873">
        <v>3.25</v>
      </c>
      <c r="N16" s="874">
        <v>3.7530000000000001</v>
      </c>
      <c r="O16" s="698">
        <f>SUM(R16,U16)</f>
        <v>0</v>
      </c>
      <c r="P16" s="698">
        <f>SUM(S16,V16)</f>
        <v>0</v>
      </c>
      <c r="Q16" s="699">
        <f>SUM(T16,W16)</f>
        <v>0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599">
        <v>0</v>
      </c>
    </row>
    <row r="17" spans="1:23" s="17" customFormat="1" ht="34.9" customHeight="1">
      <c r="A17" s="166" t="s">
        <v>144</v>
      </c>
      <c r="B17" s="693">
        <f t="shared" ref="B17:B24" si="1">SUM(F17,K17)</f>
        <v>2</v>
      </c>
      <c r="C17" s="694">
        <f t="shared" ref="C17:C24" si="2">SUM(G17,L17)</f>
        <v>2</v>
      </c>
      <c r="D17" s="695">
        <f t="shared" ref="D17:D24" si="3">SUM(H17,M17)</f>
        <v>1.1152000000000002</v>
      </c>
      <c r="E17" s="694">
        <f t="shared" ref="E17:E24" si="4">SUM(I17,N17)</f>
        <v>143.6</v>
      </c>
      <c r="F17" s="861">
        <v>1</v>
      </c>
      <c r="G17" s="861">
        <v>1</v>
      </c>
      <c r="H17" s="863">
        <v>0.58620000000000005</v>
      </c>
      <c r="I17" s="864">
        <v>70</v>
      </c>
      <c r="J17" s="166" t="s">
        <v>144</v>
      </c>
      <c r="K17" s="868">
        <v>1</v>
      </c>
      <c r="L17" s="866">
        <v>1</v>
      </c>
      <c r="M17" s="873">
        <v>0.52900000000000003</v>
      </c>
      <c r="N17" s="874">
        <v>73.599999999999994</v>
      </c>
      <c r="O17" s="698">
        <f t="shared" ref="O17:O24" si="5">SUM(R17,U17)</f>
        <v>0</v>
      </c>
      <c r="P17" s="698">
        <f t="shared" ref="P17:P24" si="6">SUM(S17,V17)</f>
        <v>0</v>
      </c>
      <c r="Q17" s="699">
        <f t="shared" ref="Q17:Q24" si="7">SUM(T17,W17)</f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599">
        <v>0</v>
      </c>
    </row>
    <row r="18" spans="1:23" s="17" customFormat="1" ht="34.9" customHeight="1">
      <c r="A18" s="166" t="s">
        <v>145</v>
      </c>
      <c r="B18" s="693">
        <f t="shared" si="1"/>
        <v>0</v>
      </c>
      <c r="C18" s="694">
        <f t="shared" si="2"/>
        <v>0</v>
      </c>
      <c r="D18" s="695">
        <f t="shared" si="3"/>
        <v>0</v>
      </c>
      <c r="E18" s="694">
        <f t="shared" si="4"/>
        <v>0</v>
      </c>
      <c r="F18" s="861">
        <v>0</v>
      </c>
      <c r="G18" s="861">
        <v>0</v>
      </c>
      <c r="H18" s="863">
        <v>0</v>
      </c>
      <c r="I18" s="864">
        <v>0</v>
      </c>
      <c r="J18" s="166" t="s">
        <v>145</v>
      </c>
      <c r="K18" s="868">
        <v>0</v>
      </c>
      <c r="L18" s="866">
        <v>0</v>
      </c>
      <c r="M18" s="873">
        <v>0</v>
      </c>
      <c r="N18" s="874">
        <v>0</v>
      </c>
      <c r="O18" s="698">
        <f t="shared" si="5"/>
        <v>0</v>
      </c>
      <c r="P18" s="698">
        <f t="shared" si="6"/>
        <v>0</v>
      </c>
      <c r="Q18" s="699">
        <f t="shared" si="7"/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599">
        <v>0</v>
      </c>
    </row>
    <row r="19" spans="1:23" s="17" customFormat="1" ht="34.9" customHeight="1">
      <c r="A19" s="166" t="s">
        <v>146</v>
      </c>
      <c r="B19" s="693">
        <f t="shared" si="1"/>
        <v>3</v>
      </c>
      <c r="C19" s="694">
        <f t="shared" si="2"/>
        <v>3</v>
      </c>
      <c r="D19" s="695">
        <f t="shared" si="3"/>
        <v>7.4389000000000003</v>
      </c>
      <c r="E19" s="694">
        <f t="shared" si="4"/>
        <v>12.200000000000001</v>
      </c>
      <c r="F19" s="861">
        <v>1</v>
      </c>
      <c r="G19" s="861">
        <v>1</v>
      </c>
      <c r="H19" s="863">
        <v>3.98</v>
      </c>
      <c r="I19" s="864">
        <v>9.3000000000000007</v>
      </c>
      <c r="J19" s="166" t="s">
        <v>146</v>
      </c>
      <c r="K19" s="868">
        <v>2</v>
      </c>
      <c r="L19" s="866">
        <v>2</v>
      </c>
      <c r="M19" s="873">
        <v>3.4588999999999999</v>
      </c>
      <c r="N19" s="874">
        <v>2.9</v>
      </c>
      <c r="O19" s="698">
        <f t="shared" si="5"/>
        <v>0</v>
      </c>
      <c r="P19" s="698">
        <f t="shared" si="6"/>
        <v>0</v>
      </c>
      <c r="Q19" s="699">
        <f t="shared" si="7"/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599">
        <v>0</v>
      </c>
    </row>
    <row r="20" spans="1:23" s="17" customFormat="1" ht="34.9" customHeight="1">
      <c r="A20" s="166" t="s">
        <v>147</v>
      </c>
      <c r="B20" s="693">
        <f t="shared" si="1"/>
        <v>4</v>
      </c>
      <c r="C20" s="694">
        <f t="shared" si="2"/>
        <v>4</v>
      </c>
      <c r="D20" s="695">
        <f t="shared" si="3"/>
        <v>11.254999999999999</v>
      </c>
      <c r="E20" s="694">
        <f t="shared" si="4"/>
        <v>31.641999999999999</v>
      </c>
      <c r="F20" s="861">
        <v>1</v>
      </c>
      <c r="G20" s="861">
        <v>1</v>
      </c>
      <c r="H20" s="863">
        <v>1.1000000000000001</v>
      </c>
      <c r="I20" s="864">
        <v>28.4</v>
      </c>
      <c r="J20" s="166" t="s">
        <v>147</v>
      </c>
      <c r="K20" s="868">
        <v>3</v>
      </c>
      <c r="L20" s="866">
        <v>3</v>
      </c>
      <c r="M20" s="873">
        <v>10.154999999999999</v>
      </c>
      <c r="N20" s="874">
        <v>3.242</v>
      </c>
      <c r="O20" s="698">
        <f t="shared" si="5"/>
        <v>0</v>
      </c>
      <c r="P20" s="698">
        <f t="shared" si="6"/>
        <v>0</v>
      </c>
      <c r="Q20" s="699">
        <f t="shared" si="7"/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599">
        <v>0</v>
      </c>
    </row>
    <row r="21" spans="1:23" s="17" customFormat="1" ht="34.9" customHeight="1">
      <c r="A21" s="166" t="s">
        <v>148</v>
      </c>
      <c r="B21" s="693">
        <f t="shared" si="1"/>
        <v>0</v>
      </c>
      <c r="C21" s="694">
        <f t="shared" si="2"/>
        <v>0</v>
      </c>
      <c r="D21" s="695">
        <f t="shared" si="3"/>
        <v>0</v>
      </c>
      <c r="E21" s="694">
        <f t="shared" si="4"/>
        <v>0</v>
      </c>
      <c r="F21" s="861">
        <v>0</v>
      </c>
      <c r="G21" s="861">
        <v>0</v>
      </c>
      <c r="H21" s="863">
        <v>0</v>
      </c>
      <c r="I21" s="864">
        <v>0</v>
      </c>
      <c r="J21" s="166" t="s">
        <v>148</v>
      </c>
      <c r="K21" s="868">
        <v>0</v>
      </c>
      <c r="L21" s="866">
        <v>0</v>
      </c>
      <c r="M21" s="873">
        <v>0</v>
      </c>
      <c r="N21" s="874">
        <v>0</v>
      </c>
      <c r="O21" s="698">
        <f t="shared" si="5"/>
        <v>0</v>
      </c>
      <c r="P21" s="698">
        <f t="shared" si="6"/>
        <v>0</v>
      </c>
      <c r="Q21" s="699">
        <f t="shared" si="7"/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0</v>
      </c>
      <c r="W21" s="599">
        <v>0</v>
      </c>
    </row>
    <row r="22" spans="1:23" s="17" customFormat="1" ht="34.9" customHeight="1">
      <c r="A22" s="166" t="s">
        <v>149</v>
      </c>
      <c r="B22" s="693">
        <f t="shared" si="1"/>
        <v>3</v>
      </c>
      <c r="C22" s="694">
        <f t="shared" si="2"/>
        <v>3</v>
      </c>
      <c r="D22" s="695">
        <f t="shared" si="3"/>
        <v>2.8867000000000003</v>
      </c>
      <c r="E22" s="694">
        <f t="shared" si="4"/>
        <v>23.655000000000001</v>
      </c>
      <c r="F22" s="861">
        <v>2</v>
      </c>
      <c r="G22" s="861">
        <v>2</v>
      </c>
      <c r="H22" s="863">
        <v>2.1385000000000001</v>
      </c>
      <c r="I22" s="864">
        <v>17.655000000000001</v>
      </c>
      <c r="J22" s="166" t="s">
        <v>149</v>
      </c>
      <c r="K22" s="868">
        <v>1</v>
      </c>
      <c r="L22" s="866">
        <v>1</v>
      </c>
      <c r="M22" s="873">
        <v>0.74819999999999998</v>
      </c>
      <c r="N22" s="874">
        <v>6</v>
      </c>
      <c r="O22" s="698">
        <f t="shared" si="5"/>
        <v>0</v>
      </c>
      <c r="P22" s="698">
        <f t="shared" si="6"/>
        <v>0</v>
      </c>
      <c r="Q22" s="699">
        <f t="shared" si="7"/>
        <v>0</v>
      </c>
      <c r="R22" s="289">
        <v>0</v>
      </c>
      <c r="S22" s="289">
        <v>0</v>
      </c>
      <c r="T22" s="289">
        <v>0</v>
      </c>
      <c r="U22" s="289">
        <v>0</v>
      </c>
      <c r="V22" s="289">
        <v>0</v>
      </c>
      <c r="W22" s="599">
        <v>0</v>
      </c>
    </row>
    <row r="23" spans="1:23" s="17" customFormat="1" ht="34.9" customHeight="1">
      <c r="A23" s="166" t="s">
        <v>150</v>
      </c>
      <c r="B23" s="693">
        <f t="shared" si="1"/>
        <v>1</v>
      </c>
      <c r="C23" s="694">
        <f t="shared" si="2"/>
        <v>1</v>
      </c>
      <c r="D23" s="695">
        <f t="shared" si="3"/>
        <v>5.75</v>
      </c>
      <c r="E23" s="694">
        <f t="shared" si="4"/>
        <v>0.26100000000000001</v>
      </c>
      <c r="F23" s="861">
        <v>0</v>
      </c>
      <c r="G23" s="861">
        <v>0</v>
      </c>
      <c r="H23" s="863">
        <v>0</v>
      </c>
      <c r="I23" s="864">
        <v>0</v>
      </c>
      <c r="J23" s="166" t="s">
        <v>150</v>
      </c>
      <c r="K23" s="868">
        <v>1</v>
      </c>
      <c r="L23" s="870">
        <v>1</v>
      </c>
      <c r="M23" s="871">
        <v>5.75</v>
      </c>
      <c r="N23" s="874">
        <v>0.26100000000000001</v>
      </c>
      <c r="O23" s="698">
        <f t="shared" si="5"/>
        <v>0</v>
      </c>
      <c r="P23" s="698">
        <f t="shared" si="6"/>
        <v>0</v>
      </c>
      <c r="Q23" s="699">
        <f t="shared" si="7"/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599">
        <v>0</v>
      </c>
    </row>
    <row r="24" spans="1:23" s="17" customFormat="1" ht="34.9" customHeight="1" thickBot="1">
      <c r="A24" s="167" t="s">
        <v>151</v>
      </c>
      <c r="B24" s="693">
        <f t="shared" si="1"/>
        <v>6</v>
      </c>
      <c r="C24" s="696">
        <f t="shared" si="2"/>
        <v>6</v>
      </c>
      <c r="D24" s="697">
        <f t="shared" si="3"/>
        <v>7.7618999999999998</v>
      </c>
      <c r="E24" s="696">
        <f t="shared" si="4"/>
        <v>135.77500000000001</v>
      </c>
      <c r="F24" s="862">
        <v>3</v>
      </c>
      <c r="G24" s="862">
        <v>3</v>
      </c>
      <c r="H24" s="857">
        <v>6.5626999999999995</v>
      </c>
      <c r="I24" s="865">
        <v>105.675</v>
      </c>
      <c r="J24" s="167" t="s">
        <v>151</v>
      </c>
      <c r="K24" s="869">
        <v>3</v>
      </c>
      <c r="L24" s="867">
        <v>3</v>
      </c>
      <c r="M24" s="872">
        <v>1.1992</v>
      </c>
      <c r="N24" s="875">
        <v>30.1</v>
      </c>
      <c r="O24" s="700">
        <f t="shared" si="5"/>
        <v>0</v>
      </c>
      <c r="P24" s="700">
        <f t="shared" si="6"/>
        <v>0</v>
      </c>
      <c r="Q24" s="701">
        <f t="shared" si="7"/>
        <v>0</v>
      </c>
      <c r="R24" s="788">
        <v>0</v>
      </c>
      <c r="S24" s="788">
        <v>0</v>
      </c>
      <c r="T24" s="788">
        <v>0</v>
      </c>
      <c r="U24" s="788">
        <v>0</v>
      </c>
      <c r="V24" s="788">
        <v>0</v>
      </c>
      <c r="W24" s="600">
        <v>0</v>
      </c>
    </row>
    <row r="25" spans="1:23" s="37" customFormat="1" ht="12.75" customHeight="1">
      <c r="A25" s="186"/>
      <c r="B25" s="186"/>
      <c r="I25" s="3" t="s">
        <v>636</v>
      </c>
      <c r="J25" s="186"/>
      <c r="O25" s="161"/>
      <c r="W25" s="3" t="s">
        <v>867</v>
      </c>
    </row>
  </sheetData>
  <mergeCells count="14">
    <mergeCell ref="R8:T8"/>
    <mergeCell ref="O7:W7"/>
    <mergeCell ref="B8:E8"/>
    <mergeCell ref="K8:N8"/>
    <mergeCell ref="O4:W4"/>
    <mergeCell ref="A4:I4"/>
    <mergeCell ref="B7:I7"/>
    <mergeCell ref="F8:I8"/>
    <mergeCell ref="K7:N7"/>
    <mergeCell ref="J4:N4"/>
    <mergeCell ref="A7:A9"/>
    <mergeCell ref="J7:J9"/>
    <mergeCell ref="U8:W8"/>
    <mergeCell ref="O8:Q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2" manualBreakCount="2">
    <brk id="9" max="25" man="1"/>
    <brk id="14" max="2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6" customWidth="1"/>
    <col min="2" max="2" width="1.125" style="6" customWidth="1"/>
    <col min="3" max="3" width="28.125" style="6" customWidth="1"/>
    <col min="4" max="16384" width="8" style="6"/>
  </cols>
  <sheetData>
    <row r="1" spans="1:3">
      <c r="A1" s="5" t="s">
        <v>64</v>
      </c>
    </row>
    <row r="2" spans="1:3" ht="13.5" thickBot="1">
      <c r="A2" s="5" t="s">
        <v>65</v>
      </c>
    </row>
    <row r="3" spans="1:3" ht="13.5" thickBot="1">
      <c r="A3" s="7" t="s">
        <v>66</v>
      </c>
      <c r="C3" s="8" t="s">
        <v>67</v>
      </c>
    </row>
    <row r="4" spans="1:3">
      <c r="A4" s="7" t="e">
        <v>#N/A</v>
      </c>
    </row>
    <row r="6" spans="1:3" ht="13.5" thickBot="1"/>
    <row r="7" spans="1:3">
      <c r="A7" s="9" t="s">
        <v>68</v>
      </c>
    </row>
    <row r="8" spans="1:3">
      <c r="A8" s="10" t="s">
        <v>69</v>
      </c>
    </row>
    <row r="9" spans="1:3">
      <c r="A9" s="11" t="s">
        <v>70</v>
      </c>
    </row>
    <row r="10" spans="1:3">
      <c r="A10" s="10" t="s">
        <v>71</v>
      </c>
    </row>
    <row r="11" spans="1:3" ht="13.5" thickBot="1">
      <c r="A11" s="12" t="s">
        <v>72</v>
      </c>
    </row>
    <row r="13" spans="1:3" ht="13.5" thickBot="1"/>
    <row r="14" spans="1:3" ht="13.5" thickBot="1">
      <c r="A14" s="8" t="s">
        <v>73</v>
      </c>
    </row>
    <row r="16" spans="1:3" ht="13.5" thickBot="1"/>
    <row r="17" spans="1:3" ht="13.5" thickBot="1">
      <c r="C17" s="8" t="s">
        <v>74</v>
      </c>
    </row>
    <row r="20" spans="1:3">
      <c r="A20" s="13" t="s">
        <v>75</v>
      </c>
    </row>
    <row r="26" spans="1:3" ht="13.5" thickBot="1">
      <c r="C26" s="14" t="s">
        <v>76</v>
      </c>
    </row>
  </sheetData>
  <sheetProtection password="8863" sheet="1" objects="1"/>
  <phoneticPr fontId="60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6" customWidth="1"/>
    <col min="2" max="2" width="1.125" style="6" customWidth="1"/>
    <col min="3" max="3" width="28.125" style="6" customWidth="1"/>
    <col min="4" max="16384" width="8" style="6"/>
  </cols>
  <sheetData>
    <row r="1" spans="1:3">
      <c r="A1" s="5" t="s">
        <v>64</v>
      </c>
    </row>
    <row r="2" spans="1:3" ht="13.5" thickBot="1">
      <c r="A2" s="5" t="s">
        <v>65</v>
      </c>
    </row>
    <row r="3" spans="1:3" ht="13.5" thickBot="1">
      <c r="A3" s="7" t="s">
        <v>66</v>
      </c>
      <c r="C3" s="8" t="s">
        <v>67</v>
      </c>
    </row>
    <row r="4" spans="1:3">
      <c r="A4" s="7" t="e">
        <v>#N/A</v>
      </c>
    </row>
    <row r="6" spans="1:3" ht="13.5" thickBot="1"/>
    <row r="7" spans="1:3">
      <c r="A7" s="9" t="s">
        <v>68</v>
      </c>
    </row>
    <row r="8" spans="1:3">
      <c r="A8" s="10" t="s">
        <v>69</v>
      </c>
    </row>
    <row r="9" spans="1:3">
      <c r="A9" s="11" t="s">
        <v>70</v>
      </c>
    </row>
    <row r="10" spans="1:3">
      <c r="A10" s="10" t="s">
        <v>71</v>
      </c>
    </row>
    <row r="11" spans="1:3" ht="13.5" thickBot="1">
      <c r="A11" s="12" t="s">
        <v>72</v>
      </c>
    </row>
    <row r="13" spans="1:3" ht="13.5" thickBot="1"/>
    <row r="14" spans="1:3" ht="13.5" thickBot="1">
      <c r="A14" s="8" t="s">
        <v>73</v>
      </c>
    </row>
    <row r="16" spans="1:3" ht="13.5" thickBot="1"/>
    <row r="17" spans="1:3" ht="13.5" thickBot="1">
      <c r="C17" s="8" t="s">
        <v>74</v>
      </c>
    </row>
    <row r="20" spans="1:3">
      <c r="A20" s="13" t="s">
        <v>75</v>
      </c>
    </row>
    <row r="26" spans="1:3" ht="13.5" thickBot="1">
      <c r="C26" s="14" t="s">
        <v>76</v>
      </c>
    </row>
  </sheetData>
  <sheetProtection password="8863" sheet="1" objects="1"/>
  <phoneticPr fontId="6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6" customWidth="1"/>
    <col min="2" max="2" width="1.125" style="6" customWidth="1"/>
    <col min="3" max="3" width="28.125" style="6" customWidth="1"/>
    <col min="4" max="16384" width="8" style="6"/>
  </cols>
  <sheetData>
    <row r="1" spans="1:3">
      <c r="A1" s="5" t="s">
        <v>64</v>
      </c>
    </row>
    <row r="2" spans="1:3" ht="13.5" thickBot="1">
      <c r="A2" s="5" t="s">
        <v>65</v>
      </c>
    </row>
    <row r="3" spans="1:3" ht="13.5" thickBot="1">
      <c r="A3" s="7" t="s">
        <v>66</v>
      </c>
      <c r="C3" s="8" t="s">
        <v>67</v>
      </c>
    </row>
    <row r="4" spans="1:3">
      <c r="A4" s="7">
        <v>3</v>
      </c>
    </row>
    <row r="6" spans="1:3" ht="13.5" thickBot="1"/>
    <row r="7" spans="1:3">
      <c r="A7" s="9" t="s">
        <v>68</v>
      </c>
    </row>
    <row r="8" spans="1:3">
      <c r="A8" s="10" t="s">
        <v>69</v>
      </c>
    </row>
    <row r="9" spans="1:3">
      <c r="A9" s="11" t="s">
        <v>70</v>
      </c>
    </row>
    <row r="10" spans="1:3">
      <c r="A10" s="10" t="s">
        <v>71</v>
      </c>
    </row>
    <row r="11" spans="1:3" ht="13.5" thickBot="1">
      <c r="A11" s="12" t="s">
        <v>72</v>
      </c>
    </row>
    <row r="13" spans="1:3" ht="13.5" thickBot="1"/>
    <row r="14" spans="1:3" ht="13.5" thickBot="1">
      <c r="A14" s="8" t="s">
        <v>73</v>
      </c>
    </row>
    <row r="16" spans="1:3" ht="13.5" thickBot="1"/>
    <row r="17" spans="1:3" ht="13.5" thickBot="1">
      <c r="C17" s="8" t="s">
        <v>74</v>
      </c>
    </row>
    <row r="20" spans="1:3">
      <c r="A20" s="13" t="s">
        <v>75</v>
      </c>
    </row>
    <row r="26" spans="1:3" ht="13.5" thickBot="1">
      <c r="C26" s="14" t="s">
        <v>76</v>
      </c>
    </row>
  </sheetData>
  <sheetProtection password="8863" sheet="1" objects="1"/>
  <phoneticPr fontId="6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6" customWidth="1"/>
    <col min="2" max="2" width="1.125" style="6" customWidth="1"/>
    <col min="3" max="3" width="28.125" style="6" customWidth="1"/>
    <col min="4" max="16384" width="8" style="6"/>
  </cols>
  <sheetData>
    <row r="1" spans="1:3">
      <c r="A1" s="5" t="s">
        <v>64</v>
      </c>
    </row>
    <row r="2" spans="1:3" ht="13.5" thickBot="1">
      <c r="A2" s="5" t="s">
        <v>65</v>
      </c>
    </row>
    <row r="3" spans="1:3" ht="13.5" thickBot="1">
      <c r="A3" s="7" t="s">
        <v>66</v>
      </c>
      <c r="C3" s="8" t="s">
        <v>67</v>
      </c>
    </row>
    <row r="4" spans="1:3">
      <c r="A4" s="7">
        <v>3</v>
      </c>
    </row>
    <row r="6" spans="1:3" ht="13.5" thickBot="1"/>
    <row r="7" spans="1:3">
      <c r="A7" s="9" t="s">
        <v>68</v>
      </c>
    </row>
    <row r="8" spans="1:3">
      <c r="A8" s="10" t="s">
        <v>69</v>
      </c>
    </row>
    <row r="9" spans="1:3">
      <c r="A9" s="11" t="s">
        <v>70</v>
      </c>
    </row>
    <row r="10" spans="1:3">
      <c r="A10" s="10" t="s">
        <v>71</v>
      </c>
    </row>
    <row r="11" spans="1:3" ht="13.5" thickBot="1">
      <c r="A11" s="12" t="s">
        <v>72</v>
      </c>
    </row>
    <row r="13" spans="1:3" ht="13.5" thickBot="1"/>
    <row r="14" spans="1:3" ht="13.5" thickBot="1">
      <c r="A14" s="8" t="s">
        <v>73</v>
      </c>
    </row>
    <row r="16" spans="1:3" ht="13.5" thickBot="1"/>
    <row r="17" spans="1:3" ht="13.5" thickBot="1">
      <c r="C17" s="8" t="s">
        <v>74</v>
      </c>
    </row>
    <row r="20" spans="1:3">
      <c r="A20" s="13" t="s">
        <v>75</v>
      </c>
    </row>
    <row r="26" spans="1:3" ht="13.5" thickBot="1">
      <c r="C26" s="14" t="s">
        <v>76</v>
      </c>
    </row>
  </sheetData>
  <sheetProtection password="8863" sheet="1" objects="1"/>
  <phoneticPr fontId="6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E263"/>
  <sheetViews>
    <sheetView view="pageBreakPreview" topLeftCell="A10" zoomScaleNormal="100" zoomScaleSheetLayoutView="100" workbookViewId="0">
      <selection activeCell="C17" sqref="C17"/>
    </sheetView>
  </sheetViews>
  <sheetFormatPr defaultRowHeight="14.25"/>
  <cols>
    <col min="1" max="1" width="14.625" style="25" customWidth="1"/>
    <col min="2" max="2" width="15.5" style="25" customWidth="1"/>
    <col min="3" max="4" width="25" style="25" customWidth="1"/>
    <col min="5" max="16384" width="9" style="25"/>
  </cols>
  <sheetData>
    <row r="1" spans="1:5" s="28" customFormat="1" ht="11.25" customHeight="1">
      <c r="A1" s="178"/>
      <c r="B1" s="179"/>
      <c r="C1" s="179"/>
      <c r="D1" s="179"/>
    </row>
    <row r="2" spans="1:5" s="65" customFormat="1" ht="14.25" customHeight="1">
      <c r="A2" s="163"/>
      <c r="B2" s="153"/>
      <c r="C2" s="153"/>
      <c r="D2" s="149" t="s">
        <v>734</v>
      </c>
    </row>
    <row r="3" spans="1:5" s="65" customFormat="1" ht="14.25" customHeight="1">
      <c r="A3" s="153"/>
      <c r="B3" s="153"/>
      <c r="C3" s="153"/>
      <c r="D3" s="153"/>
    </row>
    <row r="4" spans="1:5" s="101" customFormat="1" ht="22.5" customHeight="1">
      <c r="A4" s="883" t="s">
        <v>158</v>
      </c>
      <c r="B4" s="883"/>
      <c r="C4" s="883"/>
      <c r="D4" s="883"/>
    </row>
    <row r="5" spans="1:5" s="101" customFormat="1" ht="22.5" customHeight="1">
      <c r="A5" s="883" t="s">
        <v>515</v>
      </c>
      <c r="B5" s="883"/>
      <c r="C5" s="883"/>
      <c r="D5" s="883"/>
    </row>
    <row r="6" spans="1:5" ht="14.25" customHeight="1">
      <c r="A6" s="153"/>
      <c r="B6" s="153"/>
      <c r="C6" s="153"/>
      <c r="D6" s="61"/>
    </row>
    <row r="7" spans="1:5" ht="14.25" customHeight="1" thickBot="1">
      <c r="A7" s="16" t="s">
        <v>16</v>
      </c>
      <c r="B7" s="153"/>
      <c r="C7" s="153"/>
      <c r="D7" s="139" t="s">
        <v>161</v>
      </c>
    </row>
    <row r="8" spans="1:5" ht="26.1" customHeight="1">
      <c r="A8" s="898" t="s">
        <v>295</v>
      </c>
      <c r="B8" s="900" t="s">
        <v>17</v>
      </c>
      <c r="C8" s="902" t="s">
        <v>292</v>
      </c>
      <c r="D8" s="902" t="s">
        <v>18</v>
      </c>
    </row>
    <row r="9" spans="1:5" ht="26.1" customHeight="1">
      <c r="A9" s="899"/>
      <c r="B9" s="901"/>
      <c r="C9" s="903"/>
      <c r="D9" s="903"/>
    </row>
    <row r="10" spans="1:5" ht="33" customHeight="1">
      <c r="A10" s="804" t="s">
        <v>671</v>
      </c>
      <c r="B10" s="490">
        <v>3569.3</v>
      </c>
      <c r="C10" s="491">
        <v>3123.5999999999995</v>
      </c>
      <c r="D10" s="491">
        <v>445.6</v>
      </c>
    </row>
    <row r="11" spans="1:5" ht="33" customHeight="1">
      <c r="A11" s="804" t="s">
        <v>642</v>
      </c>
      <c r="B11" s="490">
        <v>3568.7999999999997</v>
      </c>
      <c r="C11" s="491">
        <v>3123.0999999999995</v>
      </c>
      <c r="D11" s="491">
        <v>445.70000000000005</v>
      </c>
    </row>
    <row r="12" spans="1:5" ht="33" customHeight="1">
      <c r="A12" s="804" t="s">
        <v>754</v>
      </c>
      <c r="B12" s="490">
        <v>3568</v>
      </c>
      <c r="C12" s="491">
        <v>3122.3999999999996</v>
      </c>
      <c r="D12" s="491">
        <v>445.60000000000008</v>
      </c>
    </row>
    <row r="13" spans="1:5" s="335" customFormat="1" ht="33" customHeight="1">
      <c r="A13" s="804" t="s">
        <v>755</v>
      </c>
      <c r="B13" s="490">
        <v>2721.7</v>
      </c>
      <c r="C13" s="491">
        <v>2515.9</v>
      </c>
      <c r="D13" s="491">
        <v>205.9</v>
      </c>
    </row>
    <row r="14" spans="1:5" s="18" customFormat="1" ht="33" customHeight="1">
      <c r="A14" s="146" t="s">
        <v>756</v>
      </c>
      <c r="B14" s="493">
        <f>SUM(B16:B24)</f>
        <v>3452.5685519999997</v>
      </c>
      <c r="C14" s="494">
        <f>SUM(C16:C24)</f>
        <v>3015.6426140000003</v>
      </c>
      <c r="D14" s="494">
        <f>SUM(D16:D24)</f>
        <v>436.92593799999997</v>
      </c>
    </row>
    <row r="15" spans="1:5" s="612" customFormat="1" ht="29.25" customHeight="1">
      <c r="A15" s="609"/>
      <c r="B15" s="610"/>
      <c r="C15" s="611"/>
      <c r="D15" s="611"/>
    </row>
    <row r="16" spans="1:5" s="18" customFormat="1" ht="36.6" customHeight="1">
      <c r="A16" s="166" t="s">
        <v>143</v>
      </c>
      <c r="B16" s="493">
        <f>SUM(C16:D16)</f>
        <v>110.364138</v>
      </c>
      <c r="C16" s="491">
        <v>83.196641999999997</v>
      </c>
      <c r="D16" s="491">
        <v>27.167496000000003</v>
      </c>
      <c r="E16" s="466"/>
    </row>
    <row r="17" spans="1:5" s="18" customFormat="1" ht="36.6" customHeight="1">
      <c r="A17" s="166" t="s">
        <v>144</v>
      </c>
      <c r="B17" s="493">
        <f t="shared" ref="B17:B24" si="0">SUM(C17:D17)</f>
        <v>37.229365000000001</v>
      </c>
      <c r="C17" s="491">
        <v>34.974882999999998</v>
      </c>
      <c r="D17" s="491">
        <v>2.2544819999999999</v>
      </c>
      <c r="E17" s="466"/>
    </row>
    <row r="18" spans="1:5" s="18" customFormat="1" ht="36.6" customHeight="1">
      <c r="A18" s="166" t="s">
        <v>145</v>
      </c>
      <c r="B18" s="493">
        <f t="shared" si="0"/>
        <v>295.63869299999999</v>
      </c>
      <c r="C18" s="491">
        <v>185.29687200000001</v>
      </c>
      <c r="D18" s="491">
        <v>110.341821</v>
      </c>
      <c r="E18" s="466"/>
    </row>
    <row r="19" spans="1:5" s="18" customFormat="1" ht="36.6" customHeight="1">
      <c r="A19" s="166" t="s">
        <v>146</v>
      </c>
      <c r="B19" s="493">
        <f t="shared" si="0"/>
        <v>371.860995</v>
      </c>
      <c r="C19" s="491">
        <v>334.76793500000002</v>
      </c>
      <c r="D19" s="491">
        <v>37.093059999999994</v>
      </c>
      <c r="E19" s="466"/>
    </row>
    <row r="20" spans="1:5" s="18" customFormat="1" ht="36.6" customHeight="1">
      <c r="A20" s="166" t="s">
        <v>147</v>
      </c>
      <c r="B20" s="493">
        <f t="shared" si="0"/>
        <v>409.22968200000003</v>
      </c>
      <c r="C20" s="491">
        <v>384.11207000000002</v>
      </c>
      <c r="D20" s="491">
        <v>25.117612000000001</v>
      </c>
      <c r="E20" s="466"/>
    </row>
    <row r="21" spans="1:5" s="86" customFormat="1" ht="36.6" customHeight="1">
      <c r="A21" s="166" t="s">
        <v>148</v>
      </c>
      <c r="B21" s="493">
        <f t="shared" si="0"/>
        <v>232.317486</v>
      </c>
      <c r="C21" s="491">
        <v>220.06018299999999</v>
      </c>
      <c r="D21" s="491">
        <v>12.257303</v>
      </c>
      <c r="E21" s="466"/>
    </row>
    <row r="22" spans="1:5" s="65" customFormat="1" ht="36.6" customHeight="1">
      <c r="A22" s="166" t="s">
        <v>149</v>
      </c>
      <c r="B22" s="493">
        <f t="shared" si="0"/>
        <v>497.70652999999999</v>
      </c>
      <c r="C22" s="491">
        <v>388.358339</v>
      </c>
      <c r="D22" s="491">
        <v>109.34819099999999</v>
      </c>
      <c r="E22" s="466"/>
    </row>
    <row r="23" spans="1:5" s="65" customFormat="1" ht="36.6" customHeight="1">
      <c r="A23" s="166" t="s">
        <v>150</v>
      </c>
      <c r="B23" s="493">
        <f t="shared" si="0"/>
        <v>1149.5533050000001</v>
      </c>
      <c r="C23" s="491">
        <v>1071.0645550000002</v>
      </c>
      <c r="D23" s="491">
        <v>78.488749999999996</v>
      </c>
      <c r="E23" s="466"/>
    </row>
    <row r="24" spans="1:5" s="64" customFormat="1" ht="36.6" customHeight="1" thickBot="1">
      <c r="A24" s="167" t="s">
        <v>151</v>
      </c>
      <c r="B24" s="645">
        <f t="shared" si="0"/>
        <v>348.66835800000001</v>
      </c>
      <c r="C24" s="492">
        <v>313.81113500000004</v>
      </c>
      <c r="D24" s="492">
        <v>34.857222999999998</v>
      </c>
      <c r="E24" s="466"/>
    </row>
    <row r="25" spans="1:5" s="35" customFormat="1" ht="14.25" customHeight="1">
      <c r="A25" s="160"/>
      <c r="B25" s="277"/>
      <c r="C25" s="277"/>
      <c r="D25" s="42" t="s">
        <v>859</v>
      </c>
    </row>
    <row r="26" spans="1:5" ht="14.25" customHeight="1">
      <c r="A26" s="18"/>
      <c r="B26" s="18"/>
      <c r="C26" s="18"/>
      <c r="D26" s="18"/>
    </row>
    <row r="27" spans="1:5" s="65" customFormat="1" ht="14.25" customHeight="1">
      <c r="A27" s="18"/>
      <c r="B27" s="18"/>
      <c r="C27" s="18"/>
      <c r="D27" s="18"/>
    </row>
    <row r="28" spans="1:5" s="18" customFormat="1" ht="14.25" customHeight="1"/>
    <row r="29" spans="1:5" s="18" customFormat="1" ht="14.25" customHeight="1"/>
    <row r="30" spans="1:5" s="18" customFormat="1" ht="14.25" customHeight="1"/>
    <row r="31" spans="1:5" s="18" customFormat="1" ht="14.25" customHeight="1"/>
    <row r="32" spans="1:5" s="18" customFormat="1" ht="14.25" customHeight="1"/>
    <row r="33" s="18" customFormat="1" ht="14.25" customHeight="1"/>
    <row r="34" s="18" customFormat="1" ht="14.25" customHeight="1"/>
    <row r="35" s="18" customFormat="1" ht="14.25" customHeight="1"/>
    <row r="36" s="18" customFormat="1" ht="14.25" customHeight="1"/>
    <row r="37" s="18" customFormat="1" ht="14.25" customHeight="1"/>
    <row r="38" s="18" customFormat="1" ht="14.25" customHeight="1"/>
    <row r="39" s="18" customFormat="1" ht="14.25" customHeight="1"/>
    <row r="40" s="18" customFormat="1" ht="14.25" customHeight="1"/>
    <row r="41" s="18" customFormat="1" ht="14.25" customHeight="1"/>
    <row r="42" s="18" customFormat="1" ht="14.25" customHeight="1"/>
    <row r="43" s="18" customFormat="1" ht="14.25" customHeight="1"/>
    <row r="44" s="18" customFormat="1" ht="14.25" customHeight="1"/>
    <row r="45" s="18" customFormat="1" ht="14.25" customHeight="1"/>
    <row r="46" s="18" customFormat="1" ht="14.25" customHeight="1"/>
    <row r="47" s="18" customFormat="1" ht="14.25" customHeight="1"/>
    <row r="48" s="18" customFormat="1" ht="14.25" customHeight="1"/>
    <row r="49" s="18" customFormat="1" ht="14.25" customHeight="1"/>
    <row r="50" s="18" customFormat="1" ht="14.25" customHeigh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="18" customFormat="1"/>
    <row r="98" s="18" customFormat="1"/>
    <row r="99" s="18" customFormat="1"/>
    <row r="100" s="18" customFormat="1"/>
    <row r="101" s="18" customFormat="1"/>
    <row r="102" s="18" customFormat="1"/>
    <row r="103" s="18" customFormat="1"/>
    <row r="104" s="18" customFormat="1"/>
    <row r="105" s="18" customFormat="1"/>
    <row r="106" s="18" customFormat="1"/>
    <row r="107" s="18" customFormat="1"/>
    <row r="108" s="18" customFormat="1"/>
    <row r="109" s="18" customFormat="1"/>
    <row r="110" s="18" customFormat="1"/>
    <row r="111" s="18" customFormat="1"/>
    <row r="112" s="18" customFormat="1"/>
    <row r="113" s="18" customFormat="1"/>
    <row r="114" s="18" customFormat="1"/>
    <row r="115" s="18" customFormat="1"/>
    <row r="116" s="18" customFormat="1"/>
    <row r="117" s="18" customFormat="1"/>
    <row r="118" s="18" customFormat="1"/>
    <row r="119" s="18" customFormat="1"/>
    <row r="120" s="18" customFormat="1"/>
    <row r="121" s="18" customFormat="1"/>
    <row r="122" s="18" customFormat="1"/>
    <row r="123" s="18" customFormat="1"/>
    <row r="124" s="18" customFormat="1"/>
    <row r="125" s="18" customFormat="1"/>
    <row r="126" s="18" customFormat="1"/>
    <row r="127" s="18" customFormat="1"/>
    <row r="128" s="18" customFormat="1"/>
    <row r="129" s="18" customFormat="1"/>
    <row r="130" s="18" customFormat="1"/>
    <row r="131" s="18" customFormat="1"/>
    <row r="132" s="18" customFormat="1"/>
    <row r="133" s="18" customFormat="1"/>
    <row r="134" s="18" customFormat="1"/>
    <row r="135" s="18" customFormat="1"/>
    <row r="136" s="18" customFormat="1"/>
    <row r="137" s="18" customFormat="1"/>
    <row r="138" s="18" customFormat="1"/>
    <row r="139" s="18" customFormat="1"/>
    <row r="140" s="18" customFormat="1"/>
    <row r="141" s="18" customFormat="1"/>
    <row r="142" s="18" customFormat="1"/>
    <row r="143" s="18" customFormat="1"/>
    <row r="144" s="18" customFormat="1"/>
    <row r="145" s="18" customFormat="1"/>
    <row r="146" s="18" customFormat="1"/>
    <row r="147" s="18" customFormat="1"/>
    <row r="148" s="18" customFormat="1"/>
    <row r="149" s="18" customFormat="1"/>
    <row r="150" s="18" customFormat="1"/>
    <row r="151" s="18" customFormat="1"/>
    <row r="152" s="18" customFormat="1"/>
    <row r="153" s="18" customFormat="1"/>
    <row r="154" s="18" customFormat="1"/>
    <row r="155" s="18" customFormat="1"/>
    <row r="156" s="18" customFormat="1"/>
    <row r="157" s="18" customFormat="1"/>
    <row r="158" s="18" customFormat="1"/>
    <row r="159" s="18" customFormat="1"/>
    <row r="160" s="18" customFormat="1"/>
    <row r="161" s="18" customFormat="1"/>
    <row r="162" s="18" customFormat="1"/>
    <row r="163" s="18" customFormat="1"/>
    <row r="164" s="18" customFormat="1"/>
    <row r="165" s="18" customFormat="1"/>
    <row r="166" s="18" customFormat="1"/>
    <row r="167" s="18" customFormat="1"/>
    <row r="168" s="18" customFormat="1"/>
    <row r="169" s="18" customFormat="1"/>
    <row r="170" s="18" customFormat="1"/>
    <row r="171" s="18" customFormat="1"/>
    <row r="172" s="18" customFormat="1"/>
    <row r="173" s="18" customFormat="1"/>
    <row r="174" s="18" customFormat="1"/>
    <row r="175" s="18" customFormat="1"/>
    <row r="176" s="18" customFormat="1"/>
    <row r="177" s="18" customFormat="1"/>
    <row r="178" s="18" customFormat="1"/>
    <row r="179" s="18" customFormat="1"/>
    <row r="180" s="18" customFormat="1"/>
    <row r="181" s="18" customFormat="1"/>
    <row r="182" s="18" customFormat="1"/>
    <row r="183" s="18" customFormat="1"/>
    <row r="184" s="18" customFormat="1"/>
    <row r="185" s="18" customFormat="1"/>
    <row r="186" s="18" customFormat="1"/>
    <row r="187" s="18" customFormat="1"/>
    <row r="188" s="18" customFormat="1"/>
    <row r="189" s="18" customFormat="1"/>
    <row r="190" s="18" customFormat="1"/>
    <row r="191" s="18" customFormat="1"/>
    <row r="192" s="18" customFormat="1"/>
    <row r="193" s="18" customFormat="1"/>
    <row r="194" s="18" customFormat="1"/>
    <row r="195" s="18" customFormat="1"/>
    <row r="196" s="18" customFormat="1"/>
    <row r="197" s="18" customFormat="1"/>
    <row r="198" s="18" customFormat="1"/>
    <row r="199" s="18" customFormat="1"/>
    <row r="200" s="18" customFormat="1"/>
    <row r="201" s="18" customFormat="1"/>
    <row r="202" s="18" customFormat="1"/>
    <row r="203" s="18" customFormat="1"/>
    <row r="204" s="18" customFormat="1"/>
    <row r="205" s="18" customFormat="1"/>
    <row r="206" s="18" customFormat="1"/>
    <row r="207" s="18" customFormat="1"/>
    <row r="208" s="18" customFormat="1"/>
    <row r="209" s="18" customFormat="1"/>
    <row r="210" s="18" customFormat="1"/>
    <row r="211" s="18" customFormat="1"/>
    <row r="212" s="18" customFormat="1"/>
    <row r="213" s="18" customFormat="1"/>
    <row r="214" s="18" customFormat="1"/>
    <row r="215" s="18" customFormat="1"/>
    <row r="216" s="18" customFormat="1"/>
    <row r="217" s="18" customFormat="1"/>
    <row r="218" s="18" customFormat="1"/>
    <row r="219" s="18" customFormat="1"/>
    <row r="220" s="18" customFormat="1"/>
    <row r="221" s="18" customFormat="1"/>
    <row r="222" s="18" customFormat="1"/>
    <row r="223" s="18" customFormat="1"/>
    <row r="224" s="18" customFormat="1"/>
    <row r="225" s="18" customFormat="1"/>
    <row r="226" s="18" customFormat="1"/>
    <row r="227" s="18" customFormat="1"/>
    <row r="228" s="18" customFormat="1"/>
    <row r="229" s="18" customFormat="1"/>
    <row r="230" s="18" customFormat="1"/>
    <row r="231" s="18" customFormat="1"/>
    <row r="232" s="18" customFormat="1"/>
    <row r="233" s="18" customFormat="1"/>
    <row r="234" s="18" customFormat="1"/>
    <row r="235" s="18" customFormat="1"/>
    <row r="236" s="18" customFormat="1"/>
    <row r="237" s="18" customFormat="1"/>
    <row r="238" s="18" customFormat="1"/>
    <row r="239" s="18" customFormat="1"/>
    <row r="240" s="18" customFormat="1"/>
    <row r="241" spans="1:4" s="18" customFormat="1"/>
    <row r="242" spans="1:4" s="18" customFormat="1"/>
    <row r="243" spans="1:4" s="18" customFormat="1"/>
    <row r="244" spans="1:4" s="18" customFormat="1"/>
    <row r="245" spans="1:4" s="18" customFormat="1"/>
    <row r="246" spans="1:4" s="18" customFormat="1"/>
    <row r="247" spans="1:4" s="18" customFormat="1"/>
    <row r="248" spans="1:4" s="18" customFormat="1">
      <c r="A248" s="25"/>
      <c r="B248" s="25"/>
      <c r="C248" s="25"/>
      <c r="D248" s="25"/>
    </row>
    <row r="249" spans="1:4" s="18" customFormat="1">
      <c r="A249" s="25"/>
      <c r="B249" s="25"/>
      <c r="C249" s="25"/>
      <c r="D249" s="25"/>
    </row>
    <row r="250" spans="1:4" s="18" customFormat="1">
      <c r="A250" s="25"/>
      <c r="B250" s="25"/>
      <c r="C250" s="25"/>
      <c r="D250" s="25"/>
    </row>
    <row r="251" spans="1:4" s="18" customFormat="1">
      <c r="A251" s="25"/>
      <c r="B251" s="25"/>
      <c r="C251" s="25"/>
      <c r="D251" s="25"/>
    </row>
    <row r="252" spans="1:4" s="18" customFormat="1">
      <c r="A252" s="25"/>
      <c r="B252" s="25"/>
      <c r="C252" s="25"/>
      <c r="D252" s="25"/>
    </row>
    <row r="253" spans="1:4" s="18" customFormat="1">
      <c r="A253" s="25"/>
      <c r="B253" s="25"/>
      <c r="C253" s="25"/>
      <c r="D253" s="25"/>
    </row>
    <row r="254" spans="1:4" s="18" customFormat="1">
      <c r="A254" s="25"/>
      <c r="B254" s="25"/>
      <c r="C254" s="25"/>
      <c r="D254" s="25"/>
    </row>
    <row r="255" spans="1:4" s="18" customFormat="1">
      <c r="A255" s="25"/>
      <c r="B255" s="25"/>
      <c r="C255" s="25"/>
      <c r="D255" s="25"/>
    </row>
    <row r="256" spans="1:4" s="18" customFormat="1">
      <c r="A256" s="25"/>
      <c r="B256" s="25"/>
      <c r="C256" s="25"/>
      <c r="D256" s="25"/>
    </row>
    <row r="257" spans="1:4" s="18" customFormat="1">
      <c r="A257" s="25"/>
      <c r="B257" s="25"/>
      <c r="C257" s="25"/>
      <c r="D257" s="25"/>
    </row>
    <row r="258" spans="1:4" s="18" customFormat="1">
      <c r="A258" s="25"/>
      <c r="B258" s="25"/>
      <c r="C258" s="25"/>
      <c r="D258" s="25"/>
    </row>
    <row r="259" spans="1:4" s="18" customFormat="1">
      <c r="A259" s="25"/>
      <c r="B259" s="25"/>
      <c r="C259" s="25"/>
      <c r="D259" s="25"/>
    </row>
    <row r="260" spans="1:4" s="18" customFormat="1">
      <c r="A260" s="25"/>
      <c r="B260" s="25"/>
      <c r="C260" s="25"/>
      <c r="D260" s="25"/>
    </row>
    <row r="261" spans="1:4" s="18" customFormat="1">
      <c r="A261" s="25"/>
      <c r="B261" s="25"/>
      <c r="C261" s="25"/>
      <c r="D261" s="25"/>
    </row>
    <row r="262" spans="1:4" s="18" customFormat="1">
      <c r="A262" s="25"/>
      <c r="B262" s="25"/>
      <c r="C262" s="25"/>
      <c r="D262" s="25"/>
    </row>
    <row r="263" spans="1:4" s="18" customFormat="1">
      <c r="A263" s="25"/>
      <c r="B263" s="25"/>
      <c r="C263" s="25"/>
      <c r="D263" s="25"/>
    </row>
  </sheetData>
  <mergeCells count="6">
    <mergeCell ref="A4:D4"/>
    <mergeCell ref="A5:D5"/>
    <mergeCell ref="A8:A9"/>
    <mergeCell ref="B8:B9"/>
    <mergeCell ref="C8:C9"/>
    <mergeCell ref="D8:D9"/>
  </mergeCells>
  <phoneticPr fontId="34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J24"/>
  <sheetViews>
    <sheetView view="pageBreakPreview" zoomScaleNormal="100" zoomScaleSheetLayoutView="100" workbookViewId="0">
      <selection activeCell="E22" sqref="E22"/>
    </sheetView>
  </sheetViews>
  <sheetFormatPr defaultRowHeight="14.25"/>
  <cols>
    <col min="1" max="1" width="10.875" style="61" customWidth="1"/>
    <col min="2" max="3" width="11.875" style="61" customWidth="1"/>
    <col min="4" max="7" width="11.375" style="61" customWidth="1"/>
    <col min="8" max="8" width="9" style="61"/>
    <col min="9" max="9" width="9.375" style="61" bestFit="1" customWidth="1"/>
    <col min="10" max="10" width="10.25" style="61" bestFit="1" customWidth="1"/>
    <col min="11" max="16384" width="9" style="61"/>
  </cols>
  <sheetData>
    <row r="1" spans="1:10" ht="11.25" customHeight="1"/>
    <row r="2" spans="1:10" ht="14.25" customHeight="1">
      <c r="A2" s="163" t="s">
        <v>757</v>
      </c>
    </row>
    <row r="3" spans="1:10" ht="14.25" customHeight="1"/>
    <row r="4" spans="1:10" s="19" customFormat="1" ht="45" customHeight="1">
      <c r="A4" s="911" t="s">
        <v>650</v>
      </c>
      <c r="B4" s="883"/>
      <c r="C4" s="883"/>
      <c r="D4" s="883"/>
      <c r="E4" s="883"/>
      <c r="F4" s="883"/>
      <c r="G4" s="883"/>
    </row>
    <row r="5" spans="1:10" s="19" customFormat="1" ht="14.25" customHeight="1"/>
    <row r="6" spans="1:10" s="19" customFormat="1" ht="14.25" customHeight="1" thickBot="1">
      <c r="A6" s="165" t="s">
        <v>163</v>
      </c>
      <c r="B6" s="260"/>
      <c r="C6" s="153"/>
      <c r="D6" s="153"/>
      <c r="E6" s="153"/>
      <c r="G6" s="177" t="s">
        <v>162</v>
      </c>
    </row>
    <row r="7" spans="1:10" s="17" customFormat="1" ht="26.25" customHeight="1">
      <c r="A7" s="884" t="s">
        <v>296</v>
      </c>
      <c r="B7" s="887" t="s">
        <v>40</v>
      </c>
      <c r="C7" s="906"/>
      <c r="D7" s="905" t="s">
        <v>56</v>
      </c>
      <c r="E7" s="906"/>
      <c r="F7" s="905" t="s">
        <v>48</v>
      </c>
      <c r="G7" s="887"/>
    </row>
    <row r="8" spans="1:10" s="17" customFormat="1" ht="26.25" customHeight="1">
      <c r="A8" s="908"/>
      <c r="B8" s="909" t="s">
        <v>57</v>
      </c>
      <c r="C8" s="907" t="s">
        <v>58</v>
      </c>
      <c r="D8" s="907" t="s">
        <v>57</v>
      </c>
      <c r="E8" s="907" t="s">
        <v>58</v>
      </c>
      <c r="F8" s="907" t="s">
        <v>57</v>
      </c>
      <c r="G8" s="904" t="s">
        <v>58</v>
      </c>
    </row>
    <row r="9" spans="1:10" s="17" customFormat="1" ht="26.25" customHeight="1">
      <c r="A9" s="895"/>
      <c r="B9" s="910"/>
      <c r="C9" s="897"/>
      <c r="D9" s="897"/>
      <c r="E9" s="897"/>
      <c r="F9" s="897"/>
      <c r="G9" s="894"/>
    </row>
    <row r="10" spans="1:10" s="19" customFormat="1" ht="39" customHeight="1">
      <c r="A10" s="804" t="s">
        <v>671</v>
      </c>
      <c r="B10" s="347">
        <v>2582.8000000000002</v>
      </c>
      <c r="C10" s="348">
        <v>13061.5</v>
      </c>
      <c r="D10" s="348">
        <v>2023</v>
      </c>
      <c r="E10" s="348">
        <v>10078</v>
      </c>
      <c r="F10" s="348">
        <v>291.10000000000002</v>
      </c>
      <c r="G10" s="348">
        <v>1191</v>
      </c>
    </row>
    <row r="11" spans="1:10" s="19" customFormat="1" ht="39" customHeight="1">
      <c r="A11" s="804" t="s">
        <v>642</v>
      </c>
      <c r="B11" s="347">
        <v>2492.6000000000004</v>
      </c>
      <c r="C11" s="348">
        <v>13000.6</v>
      </c>
      <c r="D11" s="348">
        <v>1936</v>
      </c>
      <c r="E11" s="348">
        <v>10067</v>
      </c>
      <c r="F11" s="348">
        <v>291</v>
      </c>
      <c r="G11" s="348">
        <v>1440</v>
      </c>
    </row>
    <row r="12" spans="1:10" s="19" customFormat="1" ht="39" customHeight="1">
      <c r="A12" s="804" t="s">
        <v>676</v>
      </c>
      <c r="B12" s="347">
        <v>2439.7999999999997</v>
      </c>
      <c r="C12" s="348">
        <v>14827</v>
      </c>
      <c r="D12" s="348">
        <v>1925</v>
      </c>
      <c r="E12" s="348">
        <v>12282</v>
      </c>
      <c r="F12" s="348">
        <v>276</v>
      </c>
      <c r="G12" s="348">
        <v>1310</v>
      </c>
    </row>
    <row r="13" spans="1:10" s="295" customFormat="1" ht="39" customHeight="1">
      <c r="A13" s="804" t="s">
        <v>678</v>
      </c>
      <c r="B13" s="347">
        <v>2401.8000000000002</v>
      </c>
      <c r="C13" s="348">
        <v>11806</v>
      </c>
      <c r="D13" s="348">
        <v>1859</v>
      </c>
      <c r="E13" s="348">
        <v>9369</v>
      </c>
      <c r="F13" s="348">
        <v>272</v>
      </c>
      <c r="G13" s="348">
        <v>1012</v>
      </c>
    </row>
    <row r="14" spans="1:10" s="75" customFormat="1" ht="39" customHeight="1" thickBot="1">
      <c r="A14" s="155" t="s">
        <v>758</v>
      </c>
      <c r="B14" s="752">
        <f>SUM(D14,F14,B23,D23,F23)</f>
        <v>3470.4</v>
      </c>
      <c r="C14" s="753">
        <f>SUM(E14,G14,C23,E23,G23)</f>
        <v>12050.9</v>
      </c>
      <c r="D14" s="554">
        <v>1870</v>
      </c>
      <c r="E14" s="554">
        <v>9537</v>
      </c>
      <c r="F14" s="554">
        <v>276</v>
      </c>
      <c r="G14" s="554">
        <v>1165</v>
      </c>
      <c r="I14" s="467"/>
      <c r="J14" s="467"/>
    </row>
    <row r="15" spans="1:10" ht="30" customHeight="1" thickBot="1"/>
    <row r="16" spans="1:10" ht="26.25" customHeight="1">
      <c r="A16" s="884" t="s">
        <v>296</v>
      </c>
      <c r="B16" s="887" t="s">
        <v>49</v>
      </c>
      <c r="C16" s="906"/>
      <c r="D16" s="905" t="s">
        <v>328</v>
      </c>
      <c r="E16" s="906"/>
      <c r="F16" s="905" t="s">
        <v>50</v>
      </c>
      <c r="G16" s="887"/>
    </row>
    <row r="17" spans="1:7" ht="26.25" customHeight="1">
      <c r="A17" s="908"/>
      <c r="B17" s="909" t="s">
        <v>57</v>
      </c>
      <c r="C17" s="907" t="s">
        <v>58</v>
      </c>
      <c r="D17" s="907" t="s">
        <v>57</v>
      </c>
      <c r="E17" s="907" t="s">
        <v>58</v>
      </c>
      <c r="F17" s="907" t="s">
        <v>57</v>
      </c>
      <c r="G17" s="904" t="s">
        <v>58</v>
      </c>
    </row>
    <row r="18" spans="1:7" ht="24.75" customHeight="1">
      <c r="A18" s="895"/>
      <c r="B18" s="910"/>
      <c r="C18" s="897"/>
      <c r="D18" s="897"/>
      <c r="E18" s="897"/>
      <c r="F18" s="897"/>
      <c r="G18" s="894"/>
    </row>
    <row r="19" spans="1:7" ht="39" customHeight="1">
      <c r="A19" s="804" t="s">
        <v>759</v>
      </c>
      <c r="B19" s="349">
        <v>27.3</v>
      </c>
      <c r="C19" s="349">
        <v>96</v>
      </c>
      <c r="D19" s="349">
        <v>137</v>
      </c>
      <c r="E19" s="349">
        <v>244.5</v>
      </c>
      <c r="F19" s="349">
        <v>104.4</v>
      </c>
      <c r="G19" s="349">
        <v>1452</v>
      </c>
    </row>
    <row r="20" spans="1:7" ht="39" customHeight="1">
      <c r="A20" s="804" t="s">
        <v>760</v>
      </c>
      <c r="B20" s="349">
        <v>29.8</v>
      </c>
      <c r="C20" s="349">
        <v>96.6</v>
      </c>
      <c r="D20" s="349">
        <v>134.80000000000001</v>
      </c>
      <c r="E20" s="349">
        <v>258</v>
      </c>
      <c r="F20" s="349">
        <v>101</v>
      </c>
      <c r="G20" s="349">
        <v>1139</v>
      </c>
    </row>
    <row r="21" spans="1:7" ht="39" customHeight="1">
      <c r="A21" s="804" t="s">
        <v>761</v>
      </c>
      <c r="B21" s="349">
        <v>16.100000000000001</v>
      </c>
      <c r="C21" s="349">
        <v>46.5</v>
      </c>
      <c r="D21" s="349">
        <v>139.6</v>
      </c>
      <c r="E21" s="349">
        <v>269.5</v>
      </c>
      <c r="F21" s="349">
        <v>83.1</v>
      </c>
      <c r="G21" s="349">
        <v>919</v>
      </c>
    </row>
    <row r="22" spans="1:7" s="72" customFormat="1" ht="39" customHeight="1">
      <c r="A22" s="804" t="s">
        <v>762</v>
      </c>
      <c r="B22" s="349">
        <v>32.799999999999997</v>
      </c>
      <c r="C22" s="349">
        <v>104</v>
      </c>
      <c r="D22" s="349">
        <v>140</v>
      </c>
      <c r="E22" s="349">
        <v>269</v>
      </c>
      <c r="F22" s="349">
        <v>98</v>
      </c>
      <c r="G22" s="349">
        <v>1052</v>
      </c>
    </row>
    <row r="23" spans="1:7" ht="39" customHeight="1" thickBot="1">
      <c r="A23" s="155" t="s">
        <v>756</v>
      </c>
      <c r="B23" s="555">
        <v>13.8</v>
      </c>
      <c r="C23" s="555">
        <v>47.9</v>
      </c>
      <c r="D23" s="555">
        <v>140.6</v>
      </c>
      <c r="E23" s="555">
        <v>251</v>
      </c>
      <c r="F23" s="555">
        <v>1170</v>
      </c>
      <c r="G23" s="555">
        <v>1050</v>
      </c>
    </row>
    <row r="24" spans="1:7" ht="14.25" customHeight="1">
      <c r="A24" s="16"/>
      <c r="G24" s="3" t="s">
        <v>860</v>
      </c>
    </row>
  </sheetData>
  <mergeCells count="21">
    <mergeCell ref="A4:G4"/>
    <mergeCell ref="A7:A9"/>
    <mergeCell ref="F7:G7"/>
    <mergeCell ref="B8:B9"/>
    <mergeCell ref="D8:D9"/>
    <mergeCell ref="B7:C7"/>
    <mergeCell ref="A16:A18"/>
    <mergeCell ref="B17:B18"/>
    <mergeCell ref="D7:E7"/>
    <mergeCell ref="E17:E18"/>
    <mergeCell ref="E8:E9"/>
    <mergeCell ref="C8:C9"/>
    <mergeCell ref="C17:C18"/>
    <mergeCell ref="B16:C16"/>
    <mergeCell ref="G17:G18"/>
    <mergeCell ref="G8:G9"/>
    <mergeCell ref="D16:E16"/>
    <mergeCell ref="F16:G16"/>
    <mergeCell ref="F17:F18"/>
    <mergeCell ref="D17:D18"/>
    <mergeCell ref="F8:F9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I28"/>
  <sheetViews>
    <sheetView view="pageBreakPreview" zoomScaleNormal="100" zoomScaleSheetLayoutView="100" workbookViewId="0">
      <selection activeCell="H13" sqref="H13"/>
    </sheetView>
  </sheetViews>
  <sheetFormatPr defaultRowHeight="14.25"/>
  <cols>
    <col min="1" max="1" width="12.5" style="61" customWidth="1"/>
    <col min="2" max="2" width="8.5" style="61" customWidth="1"/>
    <col min="3" max="3" width="9" style="61" customWidth="1"/>
    <col min="4" max="5" width="8.5" style="61" customWidth="1"/>
    <col min="6" max="6" width="8" style="61" customWidth="1"/>
    <col min="7" max="8" width="8.5" style="72" customWidth="1"/>
    <col min="9" max="9" width="8" style="72" customWidth="1"/>
    <col min="10" max="16384" width="9" style="72"/>
  </cols>
  <sheetData>
    <row r="1" spans="1:9" s="100" customFormat="1" ht="11.25" customHeight="1">
      <c r="A1" s="261"/>
      <c r="B1" s="147"/>
      <c r="C1" s="147"/>
      <c r="D1" s="147"/>
      <c r="E1" s="147"/>
      <c r="F1" s="147"/>
    </row>
    <row r="2" spans="1:9" s="100" customFormat="1" ht="14.25" customHeight="1">
      <c r="B2" s="149"/>
      <c r="C2" s="149"/>
      <c r="D2" s="147"/>
      <c r="E2" s="147"/>
      <c r="I2" s="149" t="s">
        <v>763</v>
      </c>
    </row>
    <row r="3" spans="1:9" s="100" customFormat="1" ht="14.25" customHeight="1">
      <c r="A3" s="163"/>
      <c r="B3" s="17"/>
      <c r="C3" s="147"/>
      <c r="D3" s="147"/>
      <c r="E3" s="147"/>
      <c r="F3" s="147"/>
    </row>
    <row r="4" spans="1:9" s="412" customFormat="1" ht="45" customHeight="1">
      <c r="A4" s="911" t="s">
        <v>516</v>
      </c>
      <c r="B4" s="911"/>
      <c r="C4" s="911"/>
      <c r="D4" s="911"/>
      <c r="E4" s="911"/>
      <c r="F4" s="911"/>
      <c r="G4" s="911"/>
      <c r="H4" s="911"/>
      <c r="I4" s="911"/>
    </row>
    <row r="5" spans="1:9" s="412" customFormat="1" ht="14.25" customHeight="1">
      <c r="A5" s="152"/>
      <c r="B5" s="152"/>
      <c r="C5" s="262"/>
      <c r="D5" s="262"/>
      <c r="E5" s="262"/>
      <c r="F5" s="262"/>
    </row>
    <row r="6" spans="1:9" s="98" customFormat="1" ht="14.25" customHeight="1" thickBot="1">
      <c r="A6" s="172" t="s">
        <v>3</v>
      </c>
      <c r="B6" s="172"/>
      <c r="C6" s="263"/>
      <c r="D6" s="263"/>
      <c r="E6" s="263"/>
      <c r="I6" s="177" t="s">
        <v>162</v>
      </c>
    </row>
    <row r="7" spans="1:9" s="413" customFormat="1" ht="39.75" customHeight="1">
      <c r="A7" s="884" t="s">
        <v>296</v>
      </c>
      <c r="B7" s="913" t="s">
        <v>4</v>
      </c>
      <c r="C7" s="887"/>
      <c r="D7" s="905" t="s">
        <v>651</v>
      </c>
      <c r="E7" s="887"/>
      <c r="F7" s="906"/>
      <c r="G7" s="905" t="s">
        <v>652</v>
      </c>
      <c r="H7" s="887"/>
      <c r="I7" s="887"/>
    </row>
    <row r="8" spans="1:9" s="157" customFormat="1" ht="39.75" customHeight="1">
      <c r="A8" s="908"/>
      <c r="B8" s="909" t="s">
        <v>5</v>
      </c>
      <c r="C8" s="907" t="s">
        <v>6</v>
      </c>
      <c r="D8" s="907" t="s">
        <v>5</v>
      </c>
      <c r="E8" s="912" t="s">
        <v>7</v>
      </c>
      <c r="F8" s="909"/>
      <c r="G8" s="907" t="s">
        <v>5</v>
      </c>
      <c r="H8" s="904" t="s">
        <v>8</v>
      </c>
      <c r="I8" s="912"/>
    </row>
    <row r="9" spans="1:9" s="157" customFormat="1" ht="24.75" customHeight="1">
      <c r="A9" s="895"/>
      <c r="B9" s="910"/>
      <c r="C9" s="897"/>
      <c r="D9" s="897"/>
      <c r="E9" s="389"/>
      <c r="F9" s="181" t="s">
        <v>9</v>
      </c>
      <c r="G9" s="897"/>
      <c r="H9" s="393"/>
      <c r="I9" s="386" t="s">
        <v>9</v>
      </c>
    </row>
    <row r="10" spans="1:9" s="52" customFormat="1" ht="95.1" customHeight="1">
      <c r="A10" s="804" t="s">
        <v>671</v>
      </c>
      <c r="B10" s="451">
        <v>2023</v>
      </c>
      <c r="C10" s="369">
        <v>10078</v>
      </c>
      <c r="D10" s="369">
        <v>2023</v>
      </c>
      <c r="E10" s="451">
        <v>10078</v>
      </c>
      <c r="F10" s="451">
        <v>492</v>
      </c>
      <c r="G10" s="378" t="s">
        <v>569</v>
      </c>
      <c r="H10" s="378" t="s">
        <v>569</v>
      </c>
      <c r="I10" s="378" t="s">
        <v>569</v>
      </c>
    </row>
    <row r="11" spans="1:9" s="52" customFormat="1" ht="95.1" customHeight="1">
      <c r="A11" s="804" t="s">
        <v>642</v>
      </c>
      <c r="B11" s="451">
        <v>1936</v>
      </c>
      <c r="C11" s="369">
        <v>10067</v>
      </c>
      <c r="D11" s="369">
        <v>1936</v>
      </c>
      <c r="E11" s="451">
        <v>10067</v>
      </c>
      <c r="F11" s="451">
        <v>519</v>
      </c>
      <c r="G11" s="378">
        <v>0</v>
      </c>
      <c r="H11" s="378">
        <v>0</v>
      </c>
      <c r="I11" s="378">
        <v>0</v>
      </c>
    </row>
    <row r="12" spans="1:9" s="52" customFormat="1" ht="95.1" customHeight="1">
      <c r="A12" s="804" t="s">
        <v>764</v>
      </c>
      <c r="B12" s="451">
        <v>1925</v>
      </c>
      <c r="C12" s="369">
        <v>12282</v>
      </c>
      <c r="D12" s="369">
        <v>1925</v>
      </c>
      <c r="E12" s="451">
        <v>12282</v>
      </c>
      <c r="F12" s="451">
        <v>637</v>
      </c>
      <c r="G12" s="378">
        <v>0</v>
      </c>
      <c r="H12" s="378">
        <v>0</v>
      </c>
      <c r="I12" s="378">
        <v>0</v>
      </c>
    </row>
    <row r="13" spans="1:9" s="182" customFormat="1" ht="95.1" customHeight="1">
      <c r="A13" s="804" t="s">
        <v>678</v>
      </c>
      <c r="B13" s="451">
        <v>1859</v>
      </c>
      <c r="C13" s="369">
        <v>9369</v>
      </c>
      <c r="D13" s="369">
        <v>1859</v>
      </c>
      <c r="E13" s="451">
        <v>9369</v>
      </c>
      <c r="F13" s="451">
        <v>504</v>
      </c>
      <c r="G13" s="378">
        <v>0</v>
      </c>
      <c r="H13" s="378">
        <v>0</v>
      </c>
      <c r="I13" s="378">
        <v>0</v>
      </c>
    </row>
    <row r="14" spans="1:9" s="96" customFormat="1" ht="95.1" customHeight="1" thickBot="1">
      <c r="A14" s="155" t="s">
        <v>756</v>
      </c>
      <c r="B14" s="754">
        <f>SUM(D14,G14)</f>
        <v>1870</v>
      </c>
      <c r="C14" s="754">
        <f>SUM(E14,H14)</f>
        <v>9537</v>
      </c>
      <c r="D14" s="557">
        <v>1870</v>
      </c>
      <c r="E14" s="557">
        <v>9537</v>
      </c>
      <c r="F14" s="557">
        <v>510</v>
      </c>
      <c r="G14" s="550">
        <v>0</v>
      </c>
      <c r="H14" s="550">
        <v>0</v>
      </c>
      <c r="I14" s="550">
        <v>0</v>
      </c>
    </row>
    <row r="15" spans="1:9" ht="14.25" customHeight="1">
      <c r="A15" s="16"/>
      <c r="F15" s="72"/>
      <c r="I15" s="3" t="s">
        <v>860</v>
      </c>
    </row>
    <row r="24" spans="1:6" s="100" customFormat="1">
      <c r="A24" s="61"/>
      <c r="B24" s="147"/>
      <c r="C24" s="147"/>
      <c r="D24" s="147"/>
      <c r="E24" s="147"/>
      <c r="F24" s="147"/>
    </row>
    <row r="25" spans="1:6" s="100" customFormat="1">
      <c r="A25" s="61"/>
      <c r="B25" s="147"/>
      <c r="C25" s="147"/>
      <c r="D25" s="147"/>
      <c r="E25" s="147"/>
      <c r="F25" s="147"/>
    </row>
    <row r="26" spans="1:6" s="100" customFormat="1">
      <c r="A26" s="61"/>
      <c r="B26" s="147"/>
      <c r="C26" s="147"/>
      <c r="D26" s="147"/>
      <c r="E26" s="147"/>
      <c r="F26" s="147"/>
    </row>
    <row r="27" spans="1:6" s="100" customFormat="1">
      <c r="A27" s="61"/>
      <c r="B27" s="147"/>
      <c r="C27" s="147"/>
      <c r="D27" s="147"/>
      <c r="E27" s="147"/>
      <c r="F27" s="147"/>
    </row>
    <row r="28" spans="1:6">
      <c r="B28" s="147"/>
      <c r="C28" s="147"/>
      <c r="D28" s="147"/>
      <c r="E28" s="147"/>
      <c r="F28" s="147"/>
    </row>
  </sheetData>
  <mergeCells count="11">
    <mergeCell ref="H8:I8"/>
    <mergeCell ref="E8:F8"/>
    <mergeCell ref="A4:I4"/>
    <mergeCell ref="G7:I7"/>
    <mergeCell ref="A7:A9"/>
    <mergeCell ref="B8:B9"/>
    <mergeCell ref="B7:C7"/>
    <mergeCell ref="D7:F7"/>
    <mergeCell ref="C8:C9"/>
    <mergeCell ref="G8:G9"/>
    <mergeCell ref="D8:D9"/>
  </mergeCells>
  <phoneticPr fontId="34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I24"/>
  <sheetViews>
    <sheetView view="pageBreakPreview" topLeftCell="A10" zoomScaleNormal="100" zoomScaleSheetLayoutView="100" workbookViewId="0">
      <selection activeCell="F23" sqref="F23"/>
    </sheetView>
  </sheetViews>
  <sheetFormatPr defaultRowHeight="14.25"/>
  <cols>
    <col min="1" max="1" width="9.75" style="61" customWidth="1"/>
    <col min="2" max="9" width="8.75" style="61" customWidth="1"/>
    <col min="10" max="16384" width="9" style="72"/>
  </cols>
  <sheetData>
    <row r="1" spans="1:9" ht="11.25" customHeight="1"/>
    <row r="2" spans="1:9" ht="14.25" customHeight="1">
      <c r="A2" s="163" t="s">
        <v>735</v>
      </c>
    </row>
    <row r="3" spans="1:9" ht="14.25" customHeight="1"/>
    <row r="4" spans="1:9" s="171" customFormat="1" ht="45" customHeight="1">
      <c r="A4" s="911" t="s">
        <v>517</v>
      </c>
      <c r="B4" s="883"/>
      <c r="C4" s="883"/>
      <c r="D4" s="883"/>
      <c r="E4" s="883"/>
      <c r="F4" s="883"/>
      <c r="G4" s="883"/>
      <c r="H4" s="883"/>
      <c r="I4" s="883"/>
    </row>
    <row r="5" spans="1:9" s="171" customFormat="1" ht="14.25" customHeight="1">
      <c r="A5" s="152"/>
      <c r="B5" s="152"/>
      <c r="C5" s="152"/>
      <c r="D5" s="152"/>
      <c r="E5" s="152"/>
      <c r="F5" s="152"/>
      <c r="G5" s="152"/>
      <c r="H5" s="152"/>
      <c r="I5" s="152"/>
    </row>
    <row r="6" spans="1:9" s="176" customFormat="1" ht="14.25" customHeight="1" thickBot="1">
      <c r="A6" s="172" t="s">
        <v>3</v>
      </c>
      <c r="B6" s="2"/>
      <c r="C6" s="2"/>
      <c r="D6" s="2"/>
      <c r="E6" s="2"/>
      <c r="F6" s="2"/>
      <c r="G6" s="162"/>
      <c r="H6" s="162"/>
      <c r="I6" s="177" t="s">
        <v>162</v>
      </c>
    </row>
    <row r="7" spans="1:9" s="52" customFormat="1" ht="24.75" customHeight="1">
      <c r="A7" s="884" t="s">
        <v>296</v>
      </c>
      <c r="B7" s="887" t="s">
        <v>4</v>
      </c>
      <c r="C7" s="906"/>
      <c r="D7" s="905" t="s">
        <v>329</v>
      </c>
      <c r="E7" s="887"/>
      <c r="F7" s="906"/>
      <c r="G7" s="905" t="s">
        <v>330</v>
      </c>
      <c r="H7" s="887"/>
      <c r="I7" s="887"/>
    </row>
    <row r="8" spans="1:9" s="157" customFormat="1" ht="24.75" customHeight="1">
      <c r="A8" s="908"/>
      <c r="B8" s="914" t="s">
        <v>5</v>
      </c>
      <c r="C8" s="907" t="s">
        <v>178</v>
      </c>
      <c r="D8" s="907" t="s">
        <v>5</v>
      </c>
      <c r="E8" s="916" t="s">
        <v>179</v>
      </c>
      <c r="F8" s="922"/>
      <c r="G8" s="907" t="s">
        <v>5</v>
      </c>
      <c r="H8" s="916" t="s">
        <v>8</v>
      </c>
      <c r="I8" s="917"/>
    </row>
    <row r="9" spans="1:9" s="157" customFormat="1" ht="24.75" customHeight="1">
      <c r="A9" s="895"/>
      <c r="B9" s="915"/>
      <c r="C9" s="897"/>
      <c r="D9" s="897"/>
      <c r="E9" s="144"/>
      <c r="F9" s="386" t="s">
        <v>9</v>
      </c>
      <c r="G9" s="897"/>
      <c r="H9" s="394"/>
      <c r="I9" s="386" t="s">
        <v>9</v>
      </c>
    </row>
    <row r="10" spans="1:9" s="157" customFormat="1" ht="39.75" customHeight="1">
      <c r="A10" s="804" t="s">
        <v>765</v>
      </c>
      <c r="B10" s="369">
        <v>291.09999999999997</v>
      </c>
      <c r="C10" s="369">
        <v>1191</v>
      </c>
      <c r="D10" s="369">
        <v>290.89999999999998</v>
      </c>
      <c r="E10" s="369">
        <v>1190</v>
      </c>
      <c r="F10" s="369">
        <v>400</v>
      </c>
      <c r="G10" s="355" t="s">
        <v>569</v>
      </c>
      <c r="H10" s="355" t="s">
        <v>569</v>
      </c>
      <c r="I10" s="355" t="s">
        <v>569</v>
      </c>
    </row>
    <row r="11" spans="1:9" s="52" customFormat="1" ht="39.75" customHeight="1">
      <c r="A11" s="804" t="s">
        <v>642</v>
      </c>
      <c r="B11" s="414">
        <v>291.13</v>
      </c>
      <c r="C11" s="414">
        <v>1440.6</v>
      </c>
      <c r="D11" s="414">
        <v>291</v>
      </c>
      <c r="E11" s="414">
        <v>1440</v>
      </c>
      <c r="F11" s="414">
        <v>494</v>
      </c>
      <c r="G11" s="355">
        <v>0</v>
      </c>
      <c r="H11" s="355">
        <v>0</v>
      </c>
      <c r="I11" s="355">
        <v>0</v>
      </c>
    </row>
    <row r="12" spans="1:9" s="182" customFormat="1" ht="39.75" customHeight="1">
      <c r="A12" s="804" t="s">
        <v>676</v>
      </c>
      <c r="B12" s="414">
        <v>276</v>
      </c>
      <c r="C12" s="414">
        <v>1310</v>
      </c>
      <c r="D12" s="414">
        <v>276</v>
      </c>
      <c r="E12" s="414">
        <v>1310</v>
      </c>
      <c r="F12" s="414">
        <v>469</v>
      </c>
      <c r="G12" s="355">
        <v>0</v>
      </c>
      <c r="H12" s="355">
        <v>0</v>
      </c>
      <c r="I12" s="355">
        <v>0</v>
      </c>
    </row>
    <row r="13" spans="1:9" s="182" customFormat="1" ht="39.75" customHeight="1">
      <c r="A13" s="804" t="s">
        <v>766</v>
      </c>
      <c r="B13" s="414">
        <v>272</v>
      </c>
      <c r="C13" s="414">
        <v>1012</v>
      </c>
      <c r="D13" s="414">
        <v>272</v>
      </c>
      <c r="E13" s="414">
        <v>1012</v>
      </c>
      <c r="F13" s="414">
        <v>372</v>
      </c>
      <c r="G13" s="355">
        <v>0</v>
      </c>
      <c r="H13" s="355">
        <v>0</v>
      </c>
      <c r="I13" s="355">
        <v>0</v>
      </c>
    </row>
    <row r="14" spans="1:9" s="96" customFormat="1" ht="39.75" customHeight="1" thickBot="1">
      <c r="A14" s="155" t="s">
        <v>758</v>
      </c>
      <c r="B14" s="755">
        <f>SUM(D14,G14,B23,E23)</f>
        <v>276</v>
      </c>
      <c r="C14" s="755">
        <f>SUM(E14,H14,C23,F23)</f>
        <v>1165</v>
      </c>
      <c r="D14" s="551">
        <v>276</v>
      </c>
      <c r="E14" s="551">
        <v>1165</v>
      </c>
      <c r="F14" s="551">
        <v>422</v>
      </c>
      <c r="G14" s="370">
        <v>0</v>
      </c>
      <c r="H14" s="370">
        <v>0</v>
      </c>
      <c r="I14" s="370">
        <v>0</v>
      </c>
    </row>
    <row r="15" spans="1:9" s="176" customFormat="1" ht="30" customHeight="1" thickBot="1">
      <c r="A15" s="2"/>
      <c r="B15" s="2"/>
      <c r="C15" s="2"/>
      <c r="D15" s="2"/>
      <c r="E15" s="2"/>
      <c r="F15" s="2"/>
      <c r="G15" s="2"/>
      <c r="H15" s="2"/>
    </row>
    <row r="16" spans="1:9" ht="24.75" customHeight="1">
      <c r="A16" s="884" t="s">
        <v>296</v>
      </c>
      <c r="B16" s="887" t="s">
        <v>10</v>
      </c>
      <c r="C16" s="887"/>
      <c r="D16" s="906"/>
      <c r="E16" s="905" t="s">
        <v>331</v>
      </c>
      <c r="F16" s="887"/>
      <c r="G16" s="906"/>
      <c r="H16" s="886" t="s">
        <v>480</v>
      </c>
      <c r="I16" s="889"/>
    </row>
    <row r="17" spans="1:9" ht="24.75" customHeight="1">
      <c r="A17" s="908"/>
      <c r="B17" s="914" t="s">
        <v>5</v>
      </c>
      <c r="C17" s="916" t="s">
        <v>8</v>
      </c>
      <c r="D17" s="922"/>
      <c r="E17" s="907" t="s">
        <v>5</v>
      </c>
      <c r="F17" s="916" t="s">
        <v>8</v>
      </c>
      <c r="G17" s="922"/>
      <c r="H17" s="918"/>
      <c r="I17" s="919"/>
    </row>
    <row r="18" spans="1:9" ht="24.75" customHeight="1">
      <c r="A18" s="895"/>
      <c r="B18" s="915"/>
      <c r="C18" s="144"/>
      <c r="D18" s="386" t="s">
        <v>9</v>
      </c>
      <c r="E18" s="897"/>
      <c r="F18" s="144"/>
      <c r="G18" s="387" t="s">
        <v>9</v>
      </c>
      <c r="H18" s="920"/>
      <c r="I18" s="921"/>
    </row>
    <row r="19" spans="1:9" s="182" customFormat="1" ht="39.75" customHeight="1">
      <c r="A19" s="804" t="s">
        <v>671</v>
      </c>
      <c r="B19" s="371">
        <v>0.2</v>
      </c>
      <c r="C19" s="368">
        <v>1</v>
      </c>
      <c r="D19" s="368">
        <v>400</v>
      </c>
      <c r="E19" s="368">
        <v>0</v>
      </c>
      <c r="F19" s="368">
        <v>0</v>
      </c>
      <c r="G19" s="368">
        <v>0</v>
      </c>
      <c r="H19" s="368"/>
      <c r="I19" s="368"/>
    </row>
    <row r="20" spans="1:9" s="182" customFormat="1" ht="39.75" customHeight="1">
      <c r="A20" s="804" t="s">
        <v>642</v>
      </c>
      <c r="B20" s="371">
        <v>0.13</v>
      </c>
      <c r="C20" s="368">
        <v>0.6</v>
      </c>
      <c r="D20" s="368">
        <v>600</v>
      </c>
      <c r="E20" s="368">
        <v>0</v>
      </c>
      <c r="F20" s="368">
        <v>0</v>
      </c>
      <c r="G20" s="368">
        <v>0</v>
      </c>
      <c r="H20" s="368"/>
      <c r="I20" s="368"/>
    </row>
    <row r="21" spans="1:9" s="182" customFormat="1" ht="39.75" customHeight="1">
      <c r="A21" s="804" t="s">
        <v>676</v>
      </c>
      <c r="B21" s="371">
        <v>0</v>
      </c>
      <c r="C21" s="368">
        <v>0</v>
      </c>
      <c r="D21" s="368">
        <v>0</v>
      </c>
      <c r="E21" s="368">
        <v>0</v>
      </c>
      <c r="F21" s="368">
        <v>0</v>
      </c>
      <c r="G21" s="368">
        <v>0</v>
      </c>
      <c r="H21" s="368"/>
      <c r="I21" s="368"/>
    </row>
    <row r="22" spans="1:9" s="182" customFormat="1" ht="39.75" customHeight="1">
      <c r="A22" s="804" t="s">
        <v>678</v>
      </c>
      <c r="B22" s="371">
        <v>0</v>
      </c>
      <c r="C22" s="368">
        <v>0</v>
      </c>
      <c r="D22" s="368">
        <v>0</v>
      </c>
      <c r="E22" s="368">
        <v>0</v>
      </c>
      <c r="F22" s="368">
        <v>0</v>
      </c>
      <c r="G22" s="368">
        <v>0</v>
      </c>
      <c r="H22" s="368"/>
      <c r="I22" s="368"/>
    </row>
    <row r="23" spans="1:9" s="96" customFormat="1" ht="39.75" customHeight="1" thickBot="1">
      <c r="A23" s="155" t="s">
        <v>767</v>
      </c>
      <c r="B23" s="552">
        <v>0</v>
      </c>
      <c r="C23" s="553">
        <v>0</v>
      </c>
      <c r="D23" s="553">
        <v>0</v>
      </c>
      <c r="E23" s="553">
        <v>0</v>
      </c>
      <c r="F23" s="553">
        <v>0</v>
      </c>
      <c r="G23" s="553">
        <v>0</v>
      </c>
      <c r="H23" s="553"/>
      <c r="I23" s="553"/>
    </row>
    <row r="24" spans="1:9" ht="14.25" customHeight="1">
      <c r="A24" s="16"/>
      <c r="I24" s="139" t="s">
        <v>861</v>
      </c>
    </row>
  </sheetData>
  <mergeCells count="19">
    <mergeCell ref="D7:F7"/>
    <mergeCell ref="B7:C7"/>
    <mergeCell ref="F17:G17"/>
    <mergeCell ref="B17:B18"/>
    <mergeCell ref="G8:G9"/>
    <mergeCell ref="E17:E18"/>
    <mergeCell ref="A4:I4"/>
    <mergeCell ref="H8:I8"/>
    <mergeCell ref="B16:D16"/>
    <mergeCell ref="E16:G16"/>
    <mergeCell ref="B8:B9"/>
    <mergeCell ref="C8:C9"/>
    <mergeCell ref="D8:D9"/>
    <mergeCell ref="H16:I18"/>
    <mergeCell ref="E8:F8"/>
    <mergeCell ref="G7:I7"/>
    <mergeCell ref="C17:D17"/>
    <mergeCell ref="A7:A9"/>
    <mergeCell ref="A16:A1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J24"/>
  <sheetViews>
    <sheetView view="pageBreakPreview" zoomScaleNormal="100" zoomScaleSheetLayoutView="100" workbookViewId="0">
      <selection activeCell="F21" sqref="F21"/>
    </sheetView>
  </sheetViews>
  <sheetFormatPr defaultRowHeight="14.25"/>
  <cols>
    <col min="1" max="1" width="12.625" style="61" customWidth="1"/>
    <col min="2" max="7" width="11.125" style="61" customWidth="1"/>
    <col min="8" max="16384" width="9" style="72"/>
  </cols>
  <sheetData>
    <row r="1" spans="1:10" ht="11.25" customHeight="1"/>
    <row r="2" spans="1:10" ht="14.25" customHeight="1">
      <c r="C2" s="52"/>
      <c r="G2" s="149" t="s">
        <v>772</v>
      </c>
    </row>
    <row r="3" spans="1:10" ht="14.25" customHeight="1"/>
    <row r="4" spans="1:10" s="171" customFormat="1" ht="45" customHeight="1">
      <c r="A4" s="911" t="s">
        <v>518</v>
      </c>
      <c r="B4" s="911"/>
      <c r="C4" s="911"/>
      <c r="D4" s="911"/>
      <c r="E4" s="911"/>
      <c r="F4" s="911"/>
      <c r="G4" s="911"/>
    </row>
    <row r="5" spans="1:10" s="171" customFormat="1" ht="14.25" customHeight="1">
      <c r="A5" s="152"/>
      <c r="B5" s="152"/>
      <c r="C5" s="152"/>
      <c r="D5" s="152"/>
      <c r="E5" s="152"/>
      <c r="F5" s="152"/>
      <c r="G5" s="152"/>
    </row>
    <row r="6" spans="1:10" s="176" customFormat="1" ht="14.25" customHeight="1" thickBot="1">
      <c r="A6" s="172" t="s">
        <v>3</v>
      </c>
      <c r="B6" s="256"/>
      <c r="C6" s="2"/>
      <c r="D6" s="2"/>
      <c r="E6" s="2"/>
      <c r="F6" s="2"/>
      <c r="G6" s="42" t="s">
        <v>162</v>
      </c>
    </row>
    <row r="7" spans="1:10" s="52" customFormat="1" ht="24.75" customHeight="1">
      <c r="A7" s="884" t="s">
        <v>296</v>
      </c>
      <c r="B7" s="929" t="s">
        <v>4</v>
      </c>
      <c r="C7" s="928"/>
      <c r="D7" s="928"/>
      <c r="E7" s="928" t="s">
        <v>11</v>
      </c>
      <c r="F7" s="928"/>
      <c r="G7" s="905"/>
    </row>
    <row r="8" spans="1:10" s="157" customFormat="1" ht="24.75" customHeight="1">
      <c r="A8" s="908"/>
      <c r="B8" s="923" t="s">
        <v>5</v>
      </c>
      <c r="C8" s="925" t="s">
        <v>6</v>
      </c>
      <c r="D8" s="925"/>
      <c r="E8" s="925" t="s">
        <v>5</v>
      </c>
      <c r="F8" s="907" t="s">
        <v>8</v>
      </c>
      <c r="G8" s="927"/>
    </row>
    <row r="9" spans="1:10" s="157" customFormat="1" ht="24.75" customHeight="1">
      <c r="A9" s="895"/>
      <c r="B9" s="924"/>
      <c r="C9" s="926"/>
      <c r="D9" s="926"/>
      <c r="E9" s="926"/>
      <c r="F9" s="452"/>
      <c r="G9" s="386" t="s">
        <v>9</v>
      </c>
    </row>
    <row r="10" spans="1:10" s="96" customFormat="1" ht="39.75" customHeight="1">
      <c r="A10" s="804" t="s">
        <v>768</v>
      </c>
      <c r="B10" s="348">
        <v>27.3</v>
      </c>
      <c r="C10" s="182"/>
      <c r="D10" s="348">
        <v>96</v>
      </c>
      <c r="E10" s="348">
        <v>18.7</v>
      </c>
      <c r="F10" s="348">
        <v>82</v>
      </c>
      <c r="G10" s="348">
        <v>330</v>
      </c>
    </row>
    <row r="11" spans="1:10" s="96" customFormat="1" ht="39.75" customHeight="1">
      <c r="A11" s="804" t="s">
        <v>769</v>
      </c>
      <c r="B11" s="348">
        <v>29.799999999999997</v>
      </c>
      <c r="C11" s="182"/>
      <c r="D11" s="348">
        <v>96.6</v>
      </c>
      <c r="E11" s="348">
        <v>18.5</v>
      </c>
      <c r="F11" s="348">
        <v>80</v>
      </c>
      <c r="G11" s="348">
        <v>432</v>
      </c>
    </row>
    <row r="12" spans="1:10" s="182" customFormat="1" ht="39.75" customHeight="1">
      <c r="A12" s="804" t="s">
        <v>764</v>
      </c>
      <c r="B12" s="348">
        <v>16.100000000000001</v>
      </c>
      <c r="D12" s="348">
        <v>46.5</v>
      </c>
      <c r="E12" s="348">
        <v>7.5</v>
      </c>
      <c r="F12" s="348">
        <v>32</v>
      </c>
      <c r="G12" s="348">
        <v>426</v>
      </c>
    </row>
    <row r="13" spans="1:10" s="182" customFormat="1" ht="39.75" customHeight="1">
      <c r="A13" s="804" t="s">
        <v>770</v>
      </c>
      <c r="B13" s="348">
        <v>32.799999999999997</v>
      </c>
      <c r="D13" s="348">
        <v>104</v>
      </c>
      <c r="E13" s="348">
        <v>19</v>
      </c>
      <c r="F13" s="348">
        <v>82</v>
      </c>
      <c r="G13" s="348">
        <v>431.5</v>
      </c>
    </row>
    <row r="14" spans="1:10" s="96" customFormat="1" ht="39.75" customHeight="1" thickBot="1">
      <c r="A14" s="155" t="s">
        <v>771</v>
      </c>
      <c r="B14" s="753">
        <f>SUM(E14,B23,E23)</f>
        <v>13.84</v>
      </c>
      <c r="C14" s="756"/>
      <c r="D14" s="753">
        <f>SUM(F14,C23,F23)</f>
        <v>47.9</v>
      </c>
      <c r="E14" s="554">
        <v>11</v>
      </c>
      <c r="F14" s="554">
        <v>43</v>
      </c>
      <c r="G14" s="554">
        <v>415</v>
      </c>
      <c r="J14" s="468"/>
    </row>
    <row r="15" spans="1:10" s="98" customFormat="1" ht="36.75" customHeight="1" thickBot="1">
      <c r="A15" s="263"/>
      <c r="B15" s="263"/>
      <c r="C15" s="263"/>
      <c r="D15" s="263"/>
      <c r="E15" s="263"/>
      <c r="F15" s="263"/>
      <c r="G15" s="263"/>
    </row>
    <row r="16" spans="1:10" s="100" customFormat="1" ht="24" customHeight="1">
      <c r="A16" s="884" t="s">
        <v>296</v>
      </c>
      <c r="B16" s="887" t="s">
        <v>332</v>
      </c>
      <c r="C16" s="887"/>
      <c r="D16" s="906"/>
      <c r="E16" s="905" t="s">
        <v>653</v>
      </c>
      <c r="F16" s="887"/>
      <c r="G16" s="887"/>
    </row>
    <row r="17" spans="1:7" ht="24" customHeight="1">
      <c r="A17" s="908"/>
      <c r="B17" s="914" t="s">
        <v>5</v>
      </c>
      <c r="C17" s="904" t="s">
        <v>7</v>
      </c>
      <c r="D17" s="922"/>
      <c r="E17" s="909" t="s">
        <v>5</v>
      </c>
      <c r="F17" s="904" t="s">
        <v>7</v>
      </c>
      <c r="G17" s="917"/>
    </row>
    <row r="18" spans="1:7" ht="24" customHeight="1">
      <c r="A18" s="895"/>
      <c r="B18" s="915"/>
      <c r="C18" s="144"/>
      <c r="D18" s="181" t="s">
        <v>9</v>
      </c>
      <c r="E18" s="910"/>
      <c r="F18" s="144"/>
      <c r="G18" s="387" t="s">
        <v>9</v>
      </c>
    </row>
    <row r="19" spans="1:7" s="182" customFormat="1" ht="39.75" customHeight="1">
      <c r="A19" s="804" t="s">
        <v>671</v>
      </c>
      <c r="B19" s="348">
        <v>8.4</v>
      </c>
      <c r="C19" s="348">
        <v>13</v>
      </c>
      <c r="D19" s="348">
        <v>156</v>
      </c>
      <c r="E19" s="348">
        <v>0.2</v>
      </c>
      <c r="F19" s="348">
        <v>1</v>
      </c>
      <c r="G19" s="348">
        <v>21</v>
      </c>
    </row>
    <row r="20" spans="1:7" s="182" customFormat="1" ht="39.75" customHeight="1">
      <c r="A20" s="804" t="s">
        <v>642</v>
      </c>
      <c r="B20" s="348">
        <v>6.2</v>
      </c>
      <c r="C20" s="348">
        <v>8</v>
      </c>
      <c r="D20" s="348">
        <v>129</v>
      </c>
      <c r="E20" s="348">
        <v>5.0999999999999996</v>
      </c>
      <c r="F20" s="348">
        <v>8.6</v>
      </c>
      <c r="G20" s="348">
        <v>168</v>
      </c>
    </row>
    <row r="21" spans="1:7" s="182" customFormat="1" ht="39.75" customHeight="1">
      <c r="A21" s="804" t="s">
        <v>676</v>
      </c>
      <c r="B21" s="348">
        <v>4.4000000000000004</v>
      </c>
      <c r="C21" s="348">
        <v>6.3</v>
      </c>
      <c r="D21" s="348">
        <v>143</v>
      </c>
      <c r="E21" s="348">
        <v>4.2</v>
      </c>
      <c r="F21" s="348">
        <v>8.1999999999999993</v>
      </c>
      <c r="G21" s="348">
        <v>195</v>
      </c>
    </row>
    <row r="22" spans="1:7" s="182" customFormat="1" ht="39.75" customHeight="1">
      <c r="A22" s="804" t="s">
        <v>678</v>
      </c>
      <c r="B22" s="348">
        <v>8.6999999999999993</v>
      </c>
      <c r="C22" s="348">
        <v>12</v>
      </c>
      <c r="D22" s="348">
        <v>138</v>
      </c>
      <c r="E22" s="348">
        <v>5.0999999999999996</v>
      </c>
      <c r="F22" s="348">
        <v>10</v>
      </c>
      <c r="G22" s="348">
        <v>196</v>
      </c>
    </row>
    <row r="23" spans="1:7" s="96" customFormat="1" ht="39.75" customHeight="1" thickBot="1">
      <c r="A23" s="155" t="s">
        <v>773</v>
      </c>
      <c r="B23" s="554">
        <v>2.7</v>
      </c>
      <c r="C23" s="554">
        <v>4</v>
      </c>
      <c r="D23" s="554">
        <v>131</v>
      </c>
      <c r="E23" s="554">
        <v>0.14000000000000001</v>
      </c>
      <c r="F23" s="554">
        <v>0.9</v>
      </c>
      <c r="G23" s="554">
        <v>21</v>
      </c>
    </row>
    <row r="24" spans="1:7" ht="14.25" customHeight="1">
      <c r="A24" s="16" t="s">
        <v>872</v>
      </c>
      <c r="G24" s="3" t="s">
        <v>860</v>
      </c>
    </row>
  </sheetData>
  <mergeCells count="15">
    <mergeCell ref="A7:A9"/>
    <mergeCell ref="B8:B9"/>
    <mergeCell ref="E8:E9"/>
    <mergeCell ref="A4:G4"/>
    <mergeCell ref="F8:G8"/>
    <mergeCell ref="E7:G7"/>
    <mergeCell ref="C8:D9"/>
    <mergeCell ref="B7:D7"/>
    <mergeCell ref="A16:A18"/>
    <mergeCell ref="B16:D16"/>
    <mergeCell ref="E16:G16"/>
    <mergeCell ref="B17:B18"/>
    <mergeCell ref="C17:D17"/>
    <mergeCell ref="E17:E18"/>
    <mergeCell ref="F17:G17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40</vt:i4>
      </vt:variant>
      <vt:variant>
        <vt:lpstr>이름이 지정된 범위</vt:lpstr>
      </vt:variant>
      <vt:variant>
        <vt:i4>30</vt:i4>
      </vt:variant>
    </vt:vector>
  </HeadingPairs>
  <TitlesOfParts>
    <vt:vector size="70" baseType="lpstr">
      <vt:lpstr>93</vt:lpstr>
      <vt:lpstr>1.농가 및 농가인구</vt:lpstr>
      <vt:lpstr>2.경지면적</vt:lpstr>
      <vt:lpstr>3.농업진흥지역 지정</vt:lpstr>
      <vt:lpstr>4.식량작물 생산량(정곡)</vt:lpstr>
      <vt:lpstr>4-1.미곡</vt:lpstr>
      <vt:lpstr>4-2.맥류</vt:lpstr>
      <vt:lpstr>4-3.잡곡</vt:lpstr>
      <vt:lpstr>4-4.두류</vt:lpstr>
      <vt:lpstr>4-5.서류</vt:lpstr>
      <vt:lpstr>5.채소류생산량</vt:lpstr>
      <vt:lpstr>6.특용작물생산량</vt:lpstr>
      <vt:lpstr>7.과실류생산량</vt:lpstr>
      <vt:lpstr>8.농업협동조합</vt:lpstr>
      <vt:lpstr>9.농업기계 보유현황</vt:lpstr>
      <vt:lpstr>10.가축사육</vt:lpstr>
      <vt:lpstr>11.가축전염병 발생</vt:lpstr>
      <vt:lpstr>12.수의사 현황</vt:lpstr>
      <vt:lpstr>13.축산물 위생관계업소</vt:lpstr>
      <vt:lpstr>14.임산물 생산량</vt:lpstr>
      <vt:lpstr>15.수렵</vt:lpstr>
      <vt:lpstr>16.수렵면허장 발급</vt:lpstr>
      <vt:lpstr>17.사방사업 실적</vt:lpstr>
      <vt:lpstr>18.조림</vt:lpstr>
      <vt:lpstr>19.불법 산림훼손 피해현황</vt:lpstr>
      <vt:lpstr>20.산림의 타용도 전용허가 현황</vt:lpstr>
      <vt:lpstr>21.산림보호구역지정현황</vt:lpstr>
      <vt:lpstr>22.어가 및 어가인구(해수면)</vt:lpstr>
      <vt:lpstr>23.어선보유</vt:lpstr>
      <vt:lpstr>24.어항시설</vt:lpstr>
      <vt:lpstr>25.양식어업권 </vt:lpstr>
      <vt:lpstr>26.어업권</vt:lpstr>
      <vt:lpstr>27.어선어업허가및신고현황 (가)근해어업</vt:lpstr>
      <vt:lpstr>27.어선어업허가및신고현황 (나)연안어업</vt:lpstr>
      <vt:lpstr>27. 어선어업허가및신고현황(다)면허.신고어업</vt:lpstr>
      <vt:lpstr>28.수산물어획고</vt:lpstr>
      <vt:lpstr>29.수산물가공품 생산량</vt:lpstr>
      <vt:lpstr>30.수산물 생산량 및 판매금액</vt:lpstr>
      <vt:lpstr>31.수산업협동조합</vt:lpstr>
      <vt:lpstr>32.친환경농축산물 출하현황</vt:lpstr>
      <vt:lpstr>'1.농가 및 농가인구'!Print_Area</vt:lpstr>
      <vt:lpstr>'10.가축사육'!Print_Area</vt:lpstr>
      <vt:lpstr>'11.가축전염병 발생'!Print_Area</vt:lpstr>
      <vt:lpstr>'12.수의사 현황'!Print_Area</vt:lpstr>
      <vt:lpstr>'13.축산물 위생관계업소'!Print_Area</vt:lpstr>
      <vt:lpstr>'14.임산물 생산량'!Print_Area</vt:lpstr>
      <vt:lpstr>'15.수렵'!Print_Area</vt:lpstr>
      <vt:lpstr>'16.수렵면허장 발급'!Print_Area</vt:lpstr>
      <vt:lpstr>'17.사방사업 실적'!Print_Area</vt:lpstr>
      <vt:lpstr>'18.조림'!Print_Area</vt:lpstr>
      <vt:lpstr>'2.경지면적'!Print_Area</vt:lpstr>
      <vt:lpstr>'20.산림의 타용도 전용허가 현황'!Print_Area</vt:lpstr>
      <vt:lpstr>'21.산림보호구역지정현황'!Print_Area</vt:lpstr>
      <vt:lpstr>'22.어가 및 어가인구(해수면)'!Print_Area</vt:lpstr>
      <vt:lpstr>'23.어선보유'!Print_Area</vt:lpstr>
      <vt:lpstr>'27. 어선어업허가및신고현황(다)면허.신고어업'!Print_Area</vt:lpstr>
      <vt:lpstr>'28.수산물어획고'!Print_Area</vt:lpstr>
      <vt:lpstr>'29.수산물가공품 생산량'!Print_Area</vt:lpstr>
      <vt:lpstr>'30.수산물 생산량 및 판매금액'!Print_Area</vt:lpstr>
      <vt:lpstr>'31.수산업협동조합'!Print_Area</vt:lpstr>
      <vt:lpstr>'32.친환경농축산물 출하현황'!Print_Area</vt:lpstr>
      <vt:lpstr>'4-1.미곡'!Print_Area</vt:lpstr>
      <vt:lpstr>'4-2.맥류'!Print_Area</vt:lpstr>
      <vt:lpstr>'4-4.두류'!Print_Area</vt:lpstr>
      <vt:lpstr>'4-5.서류'!Print_Area</vt:lpstr>
      <vt:lpstr>'5.채소류생산량'!Print_Area</vt:lpstr>
      <vt:lpstr>'7.과실류생산량'!Print_Area</vt:lpstr>
      <vt:lpstr>'8.농업협동조합'!Print_Area</vt:lpstr>
      <vt:lpstr>'9.농업기계 보유현황'!Print_Area</vt:lpstr>
      <vt:lpstr>'93'!Print_Area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기감실</dc:creator>
  <cp:lastModifiedBy>yd</cp:lastModifiedBy>
  <cp:lastPrinted>2026-01-26T09:08:47Z</cp:lastPrinted>
  <dcterms:created xsi:type="dcterms:W3CDTF">2008-10-20T05:08:53Z</dcterms:created>
  <dcterms:modified xsi:type="dcterms:W3CDTF">2026-01-26T09:10:59Z</dcterms:modified>
</cp:coreProperties>
</file>